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9"/>
  <workbookPr/>
  <mc:AlternateContent xmlns:mc="http://schemas.openxmlformats.org/markup-compatibility/2006">
    <mc:Choice Requires="x15">
      <x15ac:absPath xmlns:x15ac="http://schemas.microsoft.com/office/spreadsheetml/2010/11/ac" url="https://d.docs.live.net/B9594F4CC3E88714/OMF/000_Projekti/01_projektiranje/2023/11-2-23_Hebrangova 15_obnova/"/>
    </mc:Choice>
  </mc:AlternateContent>
  <xr:revisionPtr revIDLastSave="0" documentId="8_{F411D5BF-32BF-4DBE-9D3D-9326DD01B7DC}" xr6:coauthVersionLast="47" xr6:coauthVersionMax="47" xr10:uidLastSave="{00000000-0000-0000-0000-000000000000}"/>
  <workbookProtection workbookAlgorithmName="SHA-512" workbookHashValue="BvkRfZkPwB0qv5zEKPSI2l/9erfeOgEyZSMeBcBNF6PJ3CfajGG+Q9ty8ZQSRRJgKE2w2K2rhIJVyD5E8B6MXg==" workbookSaltValue="XEwVGK8fk09KiFGzseJc9g==" workbookSpinCount="100000" lockStructure="1"/>
  <bookViews>
    <workbookView xWindow="-108" yWindow="-108" windowWidth="46296" windowHeight="25536" activeTab="10" xr2:uid="{00000000-000D-0000-FFFF-FFFF00000000}"/>
  </bookViews>
  <sheets>
    <sheet name="NASLOVNICA" sheetId="1" r:id="rId1"/>
    <sheet name="OPCI UVJETI" sheetId="15" r:id="rId2"/>
    <sheet name="OU UZ RADOVE" sheetId="17" r:id="rId3"/>
    <sheet name="REKAPITULACIJA" sheetId="25" r:id="rId4"/>
    <sheet name="1. pripremni radovi" sheetId="19" r:id="rId5"/>
    <sheet name="2. I 3. zemljani i ab radovi" sheetId="20" r:id="rId6"/>
    <sheet name="4. zidarski" sheetId="21" r:id="rId7"/>
    <sheet name="5. tesarski i bravarski" sheetId="22" r:id="rId8"/>
    <sheet name="6. soboslikarski" sheetId="24" r:id="rId9"/>
    <sheet name="7. dimnjaci" sheetId="26" r:id="rId10"/>
    <sheet name="8. sanacija pročelja" sheetId="27" r:id="rId11"/>
  </sheets>
  <definedNames>
    <definedName name="_xlnm.Print_Titles" localSheetId="4">'1. pripremni radovi'!$2:$3</definedName>
    <definedName name="_xlnm.Print_Titles" localSheetId="5">'2. I 3. zemljani i ab radovi'!$2:$3</definedName>
    <definedName name="_xlnm.Print_Titles" localSheetId="6">'4. zidarski'!$2:$2</definedName>
    <definedName name="_xlnm.Print_Titles" localSheetId="7">'5. tesarski i bravarski'!$2:$2</definedName>
    <definedName name="_xlnm.Print_Titles" localSheetId="8">'6. soboslikarski'!$2:$2</definedName>
    <definedName name="_xlnm.Print_Titles" localSheetId="9">'7. dimnjaci'!$2:$2</definedName>
    <definedName name="_xlnm.Print_Titles" localSheetId="10">'8. sanacija pročelja'!$2:$2</definedName>
    <definedName name="_xlnm.Print_Titles" localSheetId="3">REKAPITULACIJA!#REF!</definedName>
    <definedName name="_xlnm.Print_Area" localSheetId="4">'1. pripremni radovi'!$A$1:$F$168</definedName>
    <definedName name="_xlnm.Print_Area" localSheetId="5">'2. I 3. zemljani i ab radovi'!$A$1:$F$68</definedName>
    <definedName name="_xlnm.Print_Area" localSheetId="6">'4. zidarski'!$A$1:$F$164</definedName>
    <definedName name="_xlnm.Print_Area" localSheetId="7">'5. tesarski i bravarski'!$A$1:$F$56</definedName>
    <definedName name="_xlnm.Print_Area" localSheetId="8">'6. soboslikarski'!$A$1:$F$33</definedName>
    <definedName name="_xlnm.Print_Area" localSheetId="9">'7. dimnjaci'!$A$1:$F$21</definedName>
    <definedName name="_xlnm.Print_Area" localSheetId="10">'8. sanacija pročelja'!$A$1:$F$73</definedName>
    <definedName name="_xlnm.Print_Area" localSheetId="0">NASLOVNICA!$A$1:$C$39</definedName>
    <definedName name="_xlnm.Print_Area" localSheetId="1">'OPCI UVJETI'!$A$1:$C$92</definedName>
    <definedName name="_xlnm.Print_Area" localSheetId="2">'OU UZ RADOVE'!$B$1:$C$260</definedName>
    <definedName name="_xlnm.Print_Area" localSheetId="3">REKAPITULACIJA!$A$1:$F$43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9" i="19" l="1"/>
  <c r="F128" i="19"/>
  <c r="F126" i="19"/>
  <c r="F125" i="19"/>
  <c r="F24" i="22"/>
  <c r="F25" i="22"/>
  <c r="F26" i="22"/>
  <c r="F33" i="22"/>
  <c r="F9" i="26"/>
  <c r="F8" i="26"/>
  <c r="F27" i="24"/>
  <c r="F20" i="19" l="1"/>
  <c r="F21" i="19"/>
  <c r="F22" i="19"/>
  <c r="F23" i="19"/>
  <c r="F24" i="19"/>
  <c r="F25" i="19"/>
  <c r="F26" i="19"/>
  <c r="F27" i="19"/>
  <c r="F28" i="19"/>
  <c r="F29" i="19"/>
  <c r="F30" i="19"/>
  <c r="F31" i="19"/>
  <c r="F32" i="19"/>
  <c r="F33" i="19"/>
  <c r="F34" i="19"/>
  <c r="F35" i="19"/>
  <c r="F36" i="19"/>
  <c r="F58" i="20"/>
  <c r="F59" i="20"/>
  <c r="F60" i="20"/>
  <c r="F61" i="20"/>
  <c r="F62" i="20"/>
  <c r="F63" i="20"/>
  <c r="F11" i="21"/>
  <c r="F12" i="21"/>
  <c r="F13" i="21"/>
  <c r="F14" i="21"/>
  <c r="F15" i="21"/>
  <c r="F16" i="21"/>
  <c r="F17" i="21"/>
  <c r="F18" i="21"/>
  <c r="F29" i="21"/>
  <c r="F30" i="21"/>
  <c r="F31" i="21"/>
  <c r="F32" i="21"/>
  <c r="F33" i="21"/>
  <c r="F34" i="21"/>
  <c r="F35" i="21"/>
  <c r="F38" i="21"/>
  <c r="F39" i="21"/>
  <c r="F40" i="21"/>
  <c r="F41" i="21"/>
  <c r="F42" i="21"/>
  <c r="F43" i="21"/>
  <c r="F44" i="21"/>
  <c r="F45" i="21"/>
  <c r="F46" i="21"/>
  <c r="F47" i="21"/>
  <c r="F48" i="21"/>
  <c r="F49" i="21"/>
  <c r="F51" i="21"/>
  <c r="F52" i="21"/>
  <c r="F53" i="21"/>
  <c r="F54" i="21"/>
  <c r="F56" i="21"/>
  <c r="F57" i="21"/>
  <c r="F60" i="21"/>
  <c r="F69" i="21"/>
  <c r="F70" i="21"/>
  <c r="F71" i="21"/>
  <c r="F72" i="21"/>
  <c r="F73" i="21"/>
  <c r="F74" i="21"/>
  <c r="F75" i="21"/>
  <c r="F77" i="21"/>
  <c r="F78" i="21"/>
  <c r="F79" i="21"/>
  <c r="F80" i="21"/>
  <c r="F81" i="21"/>
  <c r="F82" i="21"/>
  <c r="F83" i="21"/>
  <c r="F84" i="21"/>
  <c r="F85" i="21"/>
  <c r="F86" i="21"/>
  <c r="F87" i="21"/>
  <c r="F88" i="21"/>
  <c r="F89" i="21"/>
  <c r="F90" i="21"/>
  <c r="F91" i="21"/>
  <c r="F92" i="21"/>
  <c r="F93" i="21"/>
  <c r="F94" i="21"/>
  <c r="F95" i="21"/>
  <c r="F96" i="21"/>
  <c r="F99" i="21"/>
  <c r="F102" i="21"/>
  <c r="F105" i="21"/>
  <c r="F108" i="21"/>
  <c r="F112" i="21"/>
  <c r="F113" i="21"/>
  <c r="F114" i="21"/>
  <c r="F115" i="21"/>
  <c r="F118" i="21"/>
  <c r="F121" i="21"/>
  <c r="F124" i="21"/>
  <c r="F127" i="21"/>
  <c r="F130" i="21"/>
  <c r="F131" i="21"/>
  <c r="F132" i="21"/>
  <c r="F133" i="21"/>
  <c r="F134" i="21"/>
  <c r="F136" i="21"/>
  <c r="F139" i="21"/>
  <c r="F142" i="21"/>
  <c r="F145" i="21"/>
  <c r="F148" i="21"/>
  <c r="F151" i="21"/>
  <c r="F31" i="24"/>
  <c r="F30" i="24"/>
  <c r="F15" i="24"/>
  <c r="F18" i="24"/>
  <c r="F21" i="24"/>
  <c r="F24" i="24"/>
  <c r="F8" i="27"/>
  <c r="F9" i="27"/>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 i="27"/>
  <c r="B29" i="25"/>
  <c r="A29" i="25"/>
  <c r="F29" i="25"/>
  <c r="B26" i="25"/>
  <c r="A26" i="25"/>
  <c r="F21" i="25"/>
  <c r="F10" i="25"/>
  <c r="F7" i="25"/>
  <c r="F18" i="26"/>
  <c r="F17" i="26"/>
  <c r="F14" i="26"/>
  <c r="F13" i="26"/>
  <c r="F12" i="26"/>
  <c r="F29" i="24"/>
  <c r="D26" i="24"/>
  <c r="F26" i="24" s="1"/>
  <c r="D25" i="24"/>
  <c r="F25" i="24" s="1"/>
  <c r="D23" i="24"/>
  <c r="F23" i="24" s="1"/>
  <c r="D22" i="24"/>
  <c r="F22" i="24" s="1"/>
  <c r="D20" i="24"/>
  <c r="F20" i="24" s="1"/>
  <c r="D19" i="24"/>
  <c r="F19" i="24" s="1"/>
  <c r="D17" i="24"/>
  <c r="F17" i="24" s="1"/>
  <c r="D16" i="24"/>
  <c r="F16" i="24" s="1"/>
  <c r="D14" i="24"/>
  <c r="F14" i="24" s="1"/>
  <c r="D13" i="24"/>
  <c r="F13" i="24" s="1"/>
  <c r="F12" i="24"/>
  <c r="F11" i="24"/>
  <c r="F10" i="24"/>
  <c r="F9" i="24"/>
  <c r="F52" i="22"/>
  <c r="F51" i="22"/>
  <c r="F49" i="22"/>
  <c r="F48" i="22"/>
  <c r="F47" i="22"/>
  <c r="F46" i="22"/>
  <c r="F45" i="22"/>
  <c r="F44" i="22"/>
  <c r="F43" i="22"/>
  <c r="F42" i="22"/>
  <c r="F41" i="22"/>
  <c r="F40" i="22"/>
  <c r="F39" i="22"/>
  <c r="F38" i="22"/>
  <c r="F37" i="22"/>
  <c r="F36" i="22"/>
  <c r="F34" i="22"/>
  <c r="F32" i="22"/>
  <c r="F31" i="22"/>
  <c r="F30" i="22"/>
  <c r="F29" i="22"/>
  <c r="F28" i="22"/>
  <c r="F27" i="22"/>
  <c r="D25" i="22"/>
  <c r="F23" i="22"/>
  <c r="F20" i="22"/>
  <c r="D20" i="22"/>
  <c r="F19" i="22"/>
  <c r="D19" i="22"/>
  <c r="F18" i="22"/>
  <c r="F17" i="22"/>
  <c r="F16" i="22"/>
  <c r="F15" i="22"/>
  <c r="F14" i="22"/>
  <c r="F13" i="22"/>
  <c r="F12" i="22"/>
  <c r="F11" i="22"/>
  <c r="D10" i="22"/>
  <c r="F10" i="22" s="1"/>
  <c r="F9" i="22"/>
  <c r="D150" i="21"/>
  <c r="F150" i="21" s="1"/>
  <c r="D149" i="21"/>
  <c r="F149" i="21" s="1"/>
  <c r="D147" i="21"/>
  <c r="F147" i="21" s="1"/>
  <c r="D146" i="21"/>
  <c r="F146" i="21" s="1"/>
  <c r="D144" i="21"/>
  <c r="F144" i="21" s="1"/>
  <c r="D143" i="21"/>
  <c r="F143" i="21" s="1"/>
  <c r="D141" i="21"/>
  <c r="F141" i="21" s="1"/>
  <c r="D140" i="21"/>
  <c r="F140" i="21" s="1"/>
  <c r="D138" i="21"/>
  <c r="F138" i="21" s="1"/>
  <c r="D137" i="21"/>
  <c r="F137" i="21" s="1"/>
  <c r="D129" i="21"/>
  <c r="F129" i="21" s="1"/>
  <c r="D128" i="21"/>
  <c r="F128" i="21" s="1"/>
  <c r="D126" i="21"/>
  <c r="F126" i="21" s="1"/>
  <c r="D125" i="21"/>
  <c r="F125" i="21" s="1"/>
  <c r="D123" i="21"/>
  <c r="F123" i="21" s="1"/>
  <c r="D122" i="21"/>
  <c r="F122" i="21" s="1"/>
  <c r="D120" i="21"/>
  <c r="F120" i="21" s="1"/>
  <c r="D119" i="21"/>
  <c r="F119" i="21" s="1"/>
  <c r="D117" i="21"/>
  <c r="F117" i="21" s="1"/>
  <c r="D116" i="21"/>
  <c r="F116" i="21" s="1"/>
  <c r="D111" i="21"/>
  <c r="F111" i="21" s="1"/>
  <c r="D110" i="21"/>
  <c r="F110" i="21" s="1"/>
  <c r="D109" i="21"/>
  <c r="F109" i="21" s="1"/>
  <c r="D107" i="21"/>
  <c r="F107" i="21" s="1"/>
  <c r="D106" i="21"/>
  <c r="F106" i="21" s="1"/>
  <c r="D104" i="21"/>
  <c r="F104" i="21" s="1"/>
  <c r="D103" i="21"/>
  <c r="F103" i="21" s="1"/>
  <c r="D101" i="21"/>
  <c r="F101" i="21" s="1"/>
  <c r="D100" i="21"/>
  <c r="F100" i="21" s="1"/>
  <c r="D98" i="21"/>
  <c r="F98" i="21" s="1"/>
  <c r="D97" i="21"/>
  <c r="F97" i="21" s="1"/>
  <c r="D91" i="21"/>
  <c r="D85" i="21"/>
  <c r="D84" i="21"/>
  <c r="D68" i="21"/>
  <c r="F68" i="21" s="1"/>
  <c r="D67" i="21"/>
  <c r="F67" i="21" s="1"/>
  <c r="D66" i="21"/>
  <c r="F66" i="21" s="1"/>
  <c r="D65" i="21"/>
  <c r="F65" i="21" s="1"/>
  <c r="D64" i="21"/>
  <c r="F64" i="21" s="1"/>
  <c r="D63" i="21"/>
  <c r="F63" i="21" s="1"/>
  <c r="D62" i="21"/>
  <c r="F62" i="21" s="1"/>
  <c r="D61" i="21"/>
  <c r="F61" i="21" s="1"/>
  <c r="D59" i="21"/>
  <c r="F59" i="21" s="1"/>
  <c r="D58" i="21"/>
  <c r="F58" i="21" s="1"/>
  <c r="D55" i="21"/>
  <c r="F55" i="21" s="1"/>
  <c r="D50" i="21"/>
  <c r="F50" i="21" s="1"/>
  <c r="D36" i="21"/>
  <c r="D37" i="21" s="1"/>
  <c r="F37" i="21" s="1"/>
  <c r="D28" i="21"/>
  <c r="F28" i="21" s="1"/>
  <c r="D27" i="21"/>
  <c r="F27" i="21" s="1"/>
  <c r="D26" i="21"/>
  <c r="F26" i="21" s="1"/>
  <c r="D25" i="21"/>
  <c r="F25" i="21" s="1"/>
  <c r="D24" i="21"/>
  <c r="F24" i="21" s="1"/>
  <c r="D23" i="21"/>
  <c r="F23" i="21" s="1"/>
  <c r="D22" i="21"/>
  <c r="F22" i="21" s="1"/>
  <c r="D21" i="21"/>
  <c r="F21" i="21" s="1"/>
  <c r="D20" i="21"/>
  <c r="F20" i="21" s="1"/>
  <c r="D19" i="21"/>
  <c r="F19" i="21" s="1"/>
  <c r="F10" i="21"/>
  <c r="F9" i="21"/>
  <c r="F8" i="21"/>
  <c r="D58" i="20"/>
  <c r="F57" i="20"/>
  <c r="F56" i="20"/>
  <c r="F55" i="20"/>
  <c r="F54" i="20"/>
  <c r="F53" i="20"/>
  <c r="F52" i="20"/>
  <c r="F51" i="20"/>
  <c r="F49" i="20"/>
  <c r="F48" i="20"/>
  <c r="F47" i="20"/>
  <c r="F46" i="20"/>
  <c r="D44" i="20"/>
  <c r="F41" i="20"/>
  <c r="F40" i="20"/>
  <c r="F39" i="20"/>
  <c r="F38" i="20"/>
  <c r="D36" i="20"/>
  <c r="F34" i="20"/>
  <c r="F33" i="20"/>
  <c r="F32" i="20"/>
  <c r="F31" i="20"/>
  <c r="F30" i="20"/>
  <c r="D30" i="20"/>
  <c r="F29" i="20"/>
  <c r="F28" i="20"/>
  <c r="F27" i="20"/>
  <c r="F26" i="20"/>
  <c r="F25" i="20"/>
  <c r="F24" i="20"/>
  <c r="F23" i="20"/>
  <c r="F22" i="20"/>
  <c r="F21" i="20"/>
  <c r="F20" i="20"/>
  <c r="D20" i="20"/>
  <c r="F19" i="20"/>
  <c r="F18" i="20"/>
  <c r="F17" i="20"/>
  <c r="F16" i="20"/>
  <c r="F166" i="19"/>
  <c r="F149" i="19"/>
  <c r="F148" i="19"/>
  <c r="F147" i="19"/>
  <c r="F146" i="19"/>
  <c r="F145" i="19"/>
  <c r="F143" i="19"/>
  <c r="F141" i="19"/>
  <c r="F140" i="19"/>
  <c r="F139" i="19"/>
  <c r="F138" i="19"/>
  <c r="F137" i="19"/>
  <c r="F136" i="19"/>
  <c r="F135" i="19"/>
  <c r="F133" i="19"/>
  <c r="F132" i="19"/>
  <c r="F131" i="19"/>
  <c r="F130" i="19"/>
  <c r="F124" i="19"/>
  <c r="F123" i="19"/>
  <c r="F122" i="19"/>
  <c r="F120" i="19"/>
  <c r="F119" i="19"/>
  <c r="F118" i="19"/>
  <c r="F117" i="19"/>
  <c r="F116" i="19"/>
  <c r="F114" i="19"/>
  <c r="F113" i="19"/>
  <c r="F112" i="19"/>
  <c r="F111" i="19"/>
  <c r="F110" i="19"/>
  <c r="F109" i="19"/>
  <c r="F108" i="19"/>
  <c r="F107" i="19"/>
  <c r="F106" i="19"/>
  <c r="F105" i="19"/>
  <c r="F104" i="19"/>
  <c r="F103" i="19"/>
  <c r="F101" i="19"/>
  <c r="F100" i="19"/>
  <c r="F99" i="19"/>
  <c r="F98" i="19"/>
  <c r="F97" i="19"/>
  <c r="F95" i="19"/>
  <c r="F94" i="19"/>
  <c r="F93" i="19"/>
  <c r="F92" i="19"/>
  <c r="F91" i="19"/>
  <c r="F90" i="19"/>
  <c r="F88" i="19"/>
  <c r="F87" i="19"/>
  <c r="F86" i="19"/>
  <c r="F85" i="19"/>
  <c r="F84" i="19"/>
  <c r="F83" i="19"/>
  <c r="F82" i="19"/>
  <c r="F81" i="19"/>
  <c r="F80" i="19"/>
  <c r="F79" i="19"/>
  <c r="F78" i="19"/>
  <c r="F77"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38" i="19"/>
  <c r="D37" i="19"/>
  <c r="F37" i="19" s="1"/>
  <c r="F19" i="19"/>
  <c r="F18" i="19"/>
  <c r="F17" i="19"/>
  <c r="F16" i="19"/>
  <c r="F15" i="19"/>
  <c r="F14" i="19"/>
  <c r="F13" i="19"/>
  <c r="F12" i="19"/>
  <c r="F11" i="19"/>
  <c r="F10" i="19"/>
  <c r="F44" i="20" l="1"/>
  <c r="D45" i="20"/>
  <c r="F45" i="20" s="1"/>
  <c r="D37" i="20"/>
  <c r="F37" i="20" s="1"/>
  <c r="F36" i="20"/>
  <c r="F21" i="26"/>
  <c r="F26" i="25" s="1"/>
  <c r="F73" i="27"/>
  <c r="F30" i="25" s="1"/>
  <c r="F158" i="21"/>
  <c r="F163" i="21" s="1"/>
  <c r="F16" i="25" s="1"/>
  <c r="F152" i="21"/>
  <c r="F159" i="21" s="1"/>
  <c r="F36" i="21"/>
  <c r="F76" i="21" s="1"/>
  <c r="F155" i="21" s="1"/>
  <c r="F67" i="20"/>
  <c r="F12" i="25" s="1"/>
  <c r="F53" i="22"/>
  <c r="F22" i="25" s="1"/>
  <c r="F20" i="25" s="1"/>
  <c r="F150" i="19"/>
  <c r="F160" i="19" s="1"/>
  <c r="F162" i="19" s="1"/>
  <c r="F39" i="19"/>
  <c r="F155" i="19" s="1"/>
  <c r="F33" i="24"/>
  <c r="F24" i="25" s="1"/>
  <c r="F36" i="25" l="1"/>
  <c r="F37" i="25" s="1"/>
  <c r="F38" i="25" s="1"/>
  <c r="F157" i="21"/>
  <c r="F162" i="21" s="1"/>
  <c r="F165" i="19"/>
  <c r="F167" i="19" s="1"/>
  <c r="F157" i="19"/>
  <c r="F161" i="21"/>
  <c r="G164" i="21"/>
  <c r="F164" i="21" l="1"/>
  <c r="F15" i="25"/>
  <c r="F17" i="25" s="1"/>
  <c r="F6" i="25"/>
  <c r="F8" i="25" s="1"/>
  <c r="F32" i="25" l="1"/>
  <c r="F33" i="25" l="1"/>
  <c r="F41" i="25" s="1"/>
  <c r="F40" i="25"/>
  <c r="F34" i="25" l="1"/>
  <c r="F42" i="25"/>
</calcChain>
</file>

<file path=xl/sharedStrings.xml><?xml version="1.0" encoding="utf-8"?>
<sst xmlns="http://schemas.openxmlformats.org/spreadsheetml/2006/main" count="1245" uniqueCount="730">
  <si>
    <t xml:space="preserve">    </t>
  </si>
  <si>
    <t>OMF Structural Solutions d.o.o.</t>
  </si>
  <si>
    <t>za projektiranje, građenje i nadzor</t>
  </si>
  <si>
    <t>Lonjska 7/A Kutina</t>
  </si>
  <si>
    <t>Ured: Ilica 109, Zagreb</t>
  </si>
  <si>
    <t>e-mail: info@omf.hr</t>
  </si>
  <si>
    <t>OIB : 47332410099</t>
  </si>
  <si>
    <t>TROŠKOVNIK                
OBNOVE KONSTRUKCIJE ZGRADE - POPRAVAK GRAĐEVINSKE KONSTRUKCIJE</t>
  </si>
  <si>
    <t>Građevina:</t>
  </si>
  <si>
    <t>STAMBENA  GRAĐEVINA</t>
  </si>
  <si>
    <t>Andrije Hebranga 15. Zagreb</t>
  </si>
  <si>
    <t>k.o. Centar</t>
  </si>
  <si>
    <t>k.č. 5602 (ulična zgrada)</t>
  </si>
  <si>
    <t>Investitor:</t>
  </si>
  <si>
    <t>SUVLASNICI STAMBENE GRAĐEVINE</t>
  </si>
  <si>
    <t>Andrije Hebranga 15, Zagreb</t>
  </si>
  <si>
    <t>Troškovnik izradili:</t>
  </si>
  <si>
    <r>
      <rPr>
        <b/>
        <sz val="11"/>
        <color theme="1"/>
        <rFont val="Arial"/>
        <family val="2"/>
        <charset val="238"/>
      </rPr>
      <t>Filip Omazić</t>
    </r>
    <r>
      <rPr>
        <sz val="11"/>
        <color theme="1"/>
        <rFont val="Arial"/>
        <family val="2"/>
        <charset val="238"/>
      </rPr>
      <t>, mag.ing.aedif.</t>
    </r>
  </si>
  <si>
    <r>
      <rPr>
        <b/>
        <sz val="11"/>
        <color theme="1"/>
        <rFont val="Arial"/>
        <family val="2"/>
        <charset val="238"/>
      </rPr>
      <t>Dino Hadžiabdić</t>
    </r>
    <r>
      <rPr>
        <sz val="11"/>
        <color theme="1"/>
        <rFont val="Arial"/>
        <family val="2"/>
        <charset val="238"/>
      </rPr>
      <t>, bacc.ing.aedif.</t>
    </r>
  </si>
  <si>
    <t>Zagreb, studeni 2024.</t>
  </si>
  <si>
    <t>ZAJEDNIČKI OBRAČUNSKO-TEHNIČKI UVJETI</t>
  </si>
  <si>
    <t xml:space="preserve"> - Općenito:</t>
  </si>
  <si>
    <r>
      <rPr>
        <sz val="9"/>
        <rFont val="Arial"/>
        <family val="2"/>
        <charset val="238"/>
      </rPr>
      <t xml:space="preserve">Sve radove izvesti od </t>
    </r>
    <r>
      <rPr>
        <b/>
        <sz val="9"/>
        <rFont val="Arial"/>
        <family val="2"/>
        <charset val="238"/>
      </rPr>
      <t>kvalitetnog</t>
    </r>
    <r>
      <rPr>
        <sz val="9"/>
        <rFont val="Arial"/>
        <family val="2"/>
        <charset val="238"/>
      </rPr>
      <t xml:space="preserve"> materijala prema nacrtima, opisu, detaljima, na način da se obavezno protokoliraju i da su odobreni od projektanta, nadzornog inženjera i u dogovoru s investitorom, ali sve u </t>
    </r>
    <r>
      <rPr>
        <b/>
        <sz val="9"/>
        <rFont val="Arial"/>
        <family val="2"/>
        <charset val="238"/>
      </rPr>
      <t>okviru ponuđene jedinične cijene</t>
    </r>
    <r>
      <rPr>
        <sz val="9"/>
        <rFont val="Arial"/>
        <family val="2"/>
        <charset val="238"/>
      </rPr>
      <t>. Sve štete učinjene prigodom rada na vlasitim ili tuđim radovima i materijalima imaju se ukloniti na račun počinitelja.</t>
    </r>
  </si>
  <si>
    <r>
      <rPr>
        <sz val="9"/>
        <rFont val="Arial"/>
        <family val="2"/>
        <charset val="238"/>
      </rPr>
      <t xml:space="preserve">Svi nekvalitetni radovi i materijali imaju se </t>
    </r>
    <r>
      <rPr>
        <b/>
        <sz val="9"/>
        <rFont val="Arial"/>
        <family val="2"/>
        <charset val="238"/>
      </rPr>
      <t>otkloniti i zamijeniti</t>
    </r>
    <r>
      <rPr>
        <sz val="9"/>
        <rFont val="Arial"/>
        <family val="2"/>
        <charset val="238"/>
      </rPr>
      <t xml:space="preserve"> ispravnima bez bilo kakove odštete od strane investitora.</t>
    </r>
  </si>
  <si>
    <r>
      <rPr>
        <sz val="9"/>
        <rFont val="Arial"/>
        <family val="2"/>
        <charset val="238"/>
      </rPr>
      <t xml:space="preserve">Ako opis koje stavke dovodi izvođača u sumnju o načinu izvedbe, treba pravovremeno prije predaje ponude pismenim putem tražiti </t>
    </r>
    <r>
      <rPr>
        <b/>
        <sz val="9"/>
        <rFont val="Arial"/>
        <family val="2"/>
        <charset val="238"/>
      </rPr>
      <t>objašnjenje od projektanta</t>
    </r>
    <r>
      <rPr>
        <sz val="9"/>
        <rFont val="Arial"/>
        <family val="2"/>
        <charset val="238"/>
      </rPr>
      <t xml:space="preserve">. </t>
    </r>
  </si>
  <si>
    <r>
      <rPr>
        <sz val="9"/>
        <rFont val="Arial"/>
        <family val="2"/>
        <charset val="238"/>
      </rPr>
      <t xml:space="preserve">Eventualne izmjene materijala te načina izvedbe tokom gradnje moraju se izvršiti isključivo </t>
    </r>
    <r>
      <rPr>
        <b/>
        <sz val="9"/>
        <rFont val="Arial"/>
        <family val="2"/>
        <charset val="238"/>
      </rPr>
      <t>pismenim dogovorom</t>
    </r>
    <r>
      <rPr>
        <sz val="9"/>
        <rFont val="Arial"/>
        <family val="2"/>
        <charset val="238"/>
      </rPr>
      <t xml:space="preserve"> sa projektantom i nadzornim inženjerom.</t>
    </r>
  </si>
  <si>
    <r>
      <rPr>
        <b/>
        <sz val="9"/>
        <rFont val="Arial"/>
        <family val="2"/>
        <charset val="238"/>
      </rPr>
      <t xml:space="preserve">Jedinična cijena </t>
    </r>
    <r>
      <rPr>
        <sz val="9"/>
        <rFont val="Arial"/>
        <family val="2"/>
        <charset val="238"/>
      </rPr>
      <t>sadrži sve ono nabrojeno kod opisa pojedine grupe radova, te se na taj način provodi i obračun istih. Jedinične cijene primjenjivat će se na izvedene količine bez obzira u kojem postotku iste odstupaju od količine u troškovniku.</t>
    </r>
  </si>
  <si>
    <r>
      <rPr>
        <sz val="9"/>
        <rFont val="Arial"/>
        <family val="2"/>
        <charset val="238"/>
      </rPr>
      <t>Ukoliko investitor odluči da se neki rad</t>
    </r>
    <r>
      <rPr>
        <b/>
        <sz val="9"/>
        <rFont val="Arial"/>
        <family val="2"/>
        <charset val="238"/>
      </rPr>
      <t xml:space="preserve"> ne izvodi</t>
    </r>
    <r>
      <rPr>
        <sz val="9"/>
        <rFont val="Arial"/>
        <family val="2"/>
        <charset val="238"/>
      </rPr>
      <t>, izvođač nema pravo na odštetu, ako mu je investitor pravovremeno o tome dao obavijest, te ukoliko vrijednost navedenih radova ne prelazi više od 10 % ukupne vrijednosti cjelokupnog zahvata.</t>
    </r>
  </si>
  <si>
    <r>
      <rPr>
        <sz val="9"/>
        <rFont val="Arial"/>
        <family val="2"/>
        <charset val="238"/>
      </rPr>
      <t xml:space="preserve">Izvedeni radovi moraju u cijelosti odgovarati </t>
    </r>
    <r>
      <rPr>
        <b/>
        <sz val="9"/>
        <rFont val="Arial"/>
        <family val="2"/>
        <charset val="238"/>
      </rPr>
      <t>opisu</t>
    </r>
    <r>
      <rPr>
        <sz val="9"/>
        <rFont val="Arial"/>
        <family val="2"/>
        <charset val="238"/>
      </rPr>
      <t xml:space="preserve"> u troškovniku, a u tu svrhu investitor ima pravo od izvođača tražiti prije početka radova uzorke, te izvedeni radovi moraju istima u cijelosti odgovarati.</t>
    </r>
  </si>
  <si>
    <r>
      <rPr>
        <sz val="9"/>
        <rFont val="Arial"/>
        <family val="2"/>
        <charset val="238"/>
      </rPr>
      <t xml:space="preserve">Kod podnošenja ponude izvođač je obvezan dostaviti detaljni </t>
    </r>
    <r>
      <rPr>
        <b/>
        <sz val="9"/>
        <rFont val="Arial"/>
        <family val="2"/>
        <charset val="238"/>
      </rPr>
      <t>operativni plan gradnje</t>
    </r>
    <r>
      <rPr>
        <sz val="9"/>
        <rFont val="Arial"/>
        <family val="2"/>
        <charset val="238"/>
      </rPr>
      <t>, organizacije gradilišta, popis mehanizacije i stručne radne snage, koja će biti korištena na gradilištu.</t>
    </r>
  </si>
  <si>
    <r>
      <rPr>
        <sz val="9"/>
        <rFont val="Arial"/>
        <family val="2"/>
        <charset val="238"/>
      </rPr>
      <t xml:space="preserve">Sve mjere i kote iz projekta </t>
    </r>
    <r>
      <rPr>
        <b/>
        <sz val="9"/>
        <rFont val="Arial"/>
        <family val="2"/>
        <charset val="238"/>
      </rPr>
      <t>provjeriti</t>
    </r>
    <r>
      <rPr>
        <sz val="9"/>
        <rFont val="Arial"/>
        <family val="2"/>
        <charset val="238"/>
      </rPr>
      <t xml:space="preserve"> u naravi. Izvođač radova dužan je prije početka radova kontrolirati kote postojećeg terena i objekta. Ukoliko se ukažu eventualne nejednakosti između projekta i stanja na gradilištu, izvođač radova dužan je blagovremeno o tome obavijestiti investitora i projektanta i zatražiti pojedina objašnjenja.</t>
    </r>
  </si>
  <si>
    <t>Sva kontrola vrši se bez posebne naplate.</t>
  </si>
  <si>
    <t>Jediničnom cijenom treba obuhvatiti sve elemente navedene kako slijedi:</t>
  </si>
  <si>
    <t xml:space="preserve"> - Materijal:</t>
  </si>
  <si>
    <t>Pod cijenom materijala podrazumijeva se dobavna cijena svih materijala koji sudjeluju u radnom procesu, kako osnovnih materijala, tako i materijala koji ne spadaju u finalni produkt već su samo kao pomoćni. U cijenu je uključena i cijena transportnih troškova bez obzira na prijevozno sredstvo, sa svim prijenosima, utovarima i istovarima, te posizanjima na mjesto ugradbe, kao i uskladištenje i čuvanje na gradilištu od uništenja (prebacivanje, zaštita i sl.). U cijenu je također uključeno i davanje potrebnih uzoraka kod nekih materijala (prema zahtjevu investitora). Davanjem ponude izvođač se obavezuje pravovremeno nabaviti sav opisani materijal i proizvode.</t>
  </si>
  <si>
    <t xml:space="preserve"> - 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</si>
  <si>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(nakon završetka rada) uključiti u jedinične cijene stavki, tj., neće se posebno plaćati. Izvođač nema pravo na manipulativne troškove za radove koje izvode njegove vlastite jedinice bez obzira da li se radi o građevinskim ili obrtničkim radovima.</t>
  </si>
  <si>
    <t xml:space="preserve"> - Izmjere:</t>
  </si>
  <si>
    <t>Kao način obračuna radova načelno vrijedi obračun prema stvarno izvedenoj količini radova (m3, m2, m1, kom. i sl.) pri čemu se u stvarnoj količini radova odbijaju prazni prostori, otvori i sl. Prihvaćanjem izvedbe radova, ponuditelj/izvoditelj prihvaća i ovaj osnovni princip obračuna radova čak ako je isti u suprotnosti s važećim hrvatskim normama ili nekim drugim normama koje se standardno primjenjuju u RH (npr. DIN, ÖNORM i sl.). Za stvarno izvedene količine radova se ne priznaju nikakve nadoplate ili povećane količine radova, a koje bi bile vezane uz način obračuna samo stvarno izvedenih radova uz odbitak svih otvora, niša, praznih prostora i sl. U zemljanim radovima svi iskopi, nasipi, transporti i sl. obračunavaju se isključivo u zbijenom ili sraslom stanju, bez ikakvih koeficijenata rastresitosti. Odstupanje od ovih principa je moguće jedino ako je u pojedinoj stavki troškovnika izrijekom drugačije navedeno. Jedinične cijene za pojedine stavke ostaju nepromijenjene i ako dolazi do povećanja ili smanjenja količine stvarno izvedenih radova.</t>
  </si>
  <si>
    <t xml:space="preserve"> - Zimski/ljetni rad:</t>
  </si>
  <si>
    <t>Ukoliko je u ugovoreni termin izvršenja radova uključen i zimski, odnosno ljetni period, to se neće izvođaču priznati nikakove naknade za rad pri niskoj, odnosno visokoj temperaturi, te zaštita konstrukcija od smrzavanja, vrućine i amosferskih nepogoda: sve to mora biti uključeno u jediničnu cijenu.</t>
  </si>
  <si>
    <t>Za vrijeme ljetnih, odnosno zimskih razdoblja izvođač ima štititi objekt od smrzavanja, odnosno od prebrzog sušenja uslijed visokih ljetnih temperatura.</t>
  </si>
  <si>
    <t>U slučaju eventualno nastalih šteta (smrzavanja dijelova) izvođač ih ima otkloniti bez bilo kakve naplate. Ukoliko je temperatura niža od temperature pri kojoj je dozvoljen dotični rad, a investitor ipak traži da se radi, izvođač ima pravo zaračunati naknadu po normi 6006, ali u tom slučaju izvođač snosi punu odgovornost za ispravnost i kvalitetu rada.</t>
  </si>
  <si>
    <t>Analogno vrijedi i za zaštitu radova tokom ljeta od prebrzog sušenja uslijed visoke temperature.</t>
  </si>
  <si>
    <t xml:space="preserve"> - Faktori:</t>
  </si>
  <si>
    <t>U jediničnu cijenu radne snage izvođač ima pravo zaračunati faktor po postojećim propisima i privrednim instrumentima na osnovi zakonskih propisa.</t>
  </si>
  <si>
    <t>Osim toga izvođač ima pravo faktorom obuhvatiti i slijedeće radove, koji se neće zasebno platiti, kao naknadni rad, i to:</t>
  </si>
  <si>
    <t xml:space="preserve"> - kompletnu režiju gradilišta uključujući dizalice, mostove, mehanizaciju i sl;</t>
  </si>
  <si>
    <t xml:space="preserve"> - najamne troškove za posuđenu mehanizaciju, koju izvođač sam ne posjeduje, a potrebna je pri izvođenju radova;</t>
  </si>
  <si>
    <t xml:space="preserve"> - nalaganje temelja prije iskopa;</t>
  </si>
  <si>
    <t xml:space="preserve"> - čišćenje ugrađenih elemenata od žbuke i sl.;</t>
  </si>
  <si>
    <t xml:space="preserve"> - sva ispitivanja materijala;</t>
  </si>
  <si>
    <t xml:space="preserve"> - ispitivanja dimnjaka i ventilacija u svrhu dobivanja potvrde od dimnjačara o ispravnosti istih;</t>
  </si>
  <si>
    <t xml:space="preserve"> - ispitivanja pojedinih vrsta materijala sa atestima;</t>
  </si>
  <si>
    <t xml:space="preserve"> - uređenje gradilišta po završetku rada, sa otklanjanjem i odvozom otpadaka, šute, ostataka građevinskog materijala, inventara, pomoćnih objekata i sl, sa planiranjem terena na relativnu točnost od  ± 3 cm;</t>
  </si>
  <si>
    <t xml:space="preserve"> - uskladištenje materijala i elemenata za obrtničke i instalaterske radove do njihove ugradbe.</t>
  </si>
  <si>
    <t xml:space="preserve"> - obavezan postaviti i instalirati sve privremene objekte, ograde, zaštite, opremu i instalacije potrebne za normalno izvođenje radova te iste ukloniti sa gradilišta nakon završetka radova.</t>
  </si>
  <si>
    <t xml:space="preserve"> -  izvesti prema potrebi sve potrebne privremene priključke za vodovod, kanalizaciju, električnu mrežu i telefon, te provesti potrebnu rasvjetu na gradilištu uključivo propisanu svjetlosnu rasvjetnu signalizaciju.</t>
  </si>
  <si>
    <t>Nikakvi režijski sati niti posebne naplate po navedenim radovima neće se posebno priznati, jer sve ovo ima biti uključeno faktorom u jediničnu cijenu. Prema ovom uvodu, opisu stavaka i grupi radova treba sastaviti jediničnu cijenu za svaku stavku troškovnika.</t>
  </si>
  <si>
    <t>Ovo se odnosi na obrtničke i instalaterske radove, s time što izvođač građevinskih radova prima kao naknadu određeni postotok na ime pokrića režijskih troškova na fakturne iznose, a što se ima regulirati s investitorom.</t>
  </si>
  <si>
    <t xml:space="preserve"> - Skele:</t>
  </si>
  <si>
    <t>Sve vrste radnih skela, bez obzira na visinu, ulaze u jediničnu cijenu predmetnog rada osim ako nije posebno definirano stavkom za skelarske radove.</t>
  </si>
  <si>
    <t xml:space="preserve"> - 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</si>
  <si>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</si>
  <si>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t>Izvođač je obvezan voditi građevinski dnevnik i građevinsku knjigu, koju će potpisivati nadzorni inženjer, kako bi se mogla kontrolirati količina izvedenih radova.</t>
  </si>
  <si>
    <t>Kao način obračuna više radnji vrijede prema tome jedinične cijene ponuđene ovim troškovnikom. Za radove van troškovnika vrijedit će cijene satnica i osnovnog materijala, a obračun će se vršiti na osnovu "Prosječnih normi u građevinarstvu".</t>
  </si>
  <si>
    <t>Izvođačima pojedinih radova nije dozvoljeno postaviti na gradilištu reklame i natpise firmi, materijala, opreme i sl. bez predhodnog posebnog odobrenja investitora.</t>
  </si>
  <si>
    <r>
      <rPr>
        <b/>
        <sz val="9"/>
        <rFont val="Arial"/>
        <family val="2"/>
        <charset val="238"/>
      </rPr>
      <t xml:space="preserve"> - </t>
    </r>
    <r>
      <rPr>
        <b/>
        <sz val="9"/>
        <rFont val="Arial"/>
        <family val="2"/>
        <charset val="238"/>
      </rPr>
      <t>Obveze glavnog izvođača:</t>
    </r>
  </si>
  <si>
    <t>"Glavni izvođač obavezan je provoditi sve radovu u skladu s Zakon o zaštiti na radu (NN 071/2014) i propisima za osobnu zaštitnu opremu, Pravilnik o uporabi osobne zaštitne opreme (NN 005/2021), te istu periodično kontrolirati i zamjeniti ispravnom.</t>
  </si>
  <si>
    <t>Izvođač je dužan prije ponude obići građevinu, pregledati dokumentaciju te niže navedene stavke prilagoditi svojoj tehnologiji i načinu rada. Poslati upite za sve navedene radnje u nižim stavkama i obavijestiti o dodatnim radnjama ako uvidi potrebu za njima prije potpisivanja Ugovora.</t>
  </si>
  <si>
    <t>Posebna obaveza glavnog izvođača u vezi sa ugovorima koje izvode drugi izvođači jest da mora koordinirati rad tih izvođača sa svojim radovima. Ta koordinacija obuhvaća sve potrebne pripreme, ugradnju eventualnih drvenih ili metalnih elemenata potrebnih za učvršćenje ili za vješanje, te ostale zidarske i druge pripomoći potrebne za izvedbu i dovršenje radova drugih izvođača kao i to da se istome omogući privremeno uskladištenje njegovih proizvoda.</t>
  </si>
  <si>
    <t>Glavni izvođač je također obavezan uskladiti sve svoje radove, naročito na instalacijama, sa radovima drugih izvođača (izvodi električnih instalacija, položaji raznih cijevi, kanali itd.) kao i sa izvođačem glavnih građevinskih radova te da istima omogući nesmetano i brzo izvođenje njihovih radova.</t>
  </si>
  <si>
    <t>Izvođač - kooperant je obavezan osigurati normalan i nesmetan rad tj. rok izvedbe tako da ne smeta pravilan rad ostalim obrtnicima zaposlenim na gradnji.</t>
  </si>
  <si>
    <t>Nabavljanje potrebnog materijala, osiguranje potrebnog broja radnika odgovarajuće stručnosti, kao i organizaciju svog rada izvođač treba provoditi tako da to bude u skladu sa operativnim planom, te da krivicom izvođača ne dođe do zakašnjenja s vlastitim radovima ili do ometanja u odvijanju radova drugih izvođača na zgradi.</t>
  </si>
  <si>
    <t>Izvođač mora sam osigurati svoje dovršene radove od oštećenja do primopredaje objekata.</t>
  </si>
  <si>
    <t>Izvođač je obavezan pridržavati se svih postojećih i važećih zakona, standarda, naredbi i uputsatva, uredbi, pravilnika, propisa i drugih akata koji se odnose ili se mogu odnositi na radove koje je preuzeo.</t>
  </si>
  <si>
    <t>Za sve ugrađene materijale, završnu obradu i opremu izvoditelj je obvezan dobiti suglasnost nadzornog inženjera, a bez te suglasnosti nadzor ih nije dužan priznati.</t>
  </si>
  <si>
    <t>Profilacije koje se nalaze u građevini na zidovima i stropovima potrebno je prije obijanja snimiti, po potrebi uzeti otiske i izraditi gipsane odljeve, te izraditi nacrte sve u suradnji s Konzervatorskim odjelom.</t>
  </si>
  <si>
    <r>
      <rPr>
        <b/>
        <sz val="9"/>
        <rFont val="Arial"/>
        <family val="2"/>
        <charset val="238"/>
      </rPr>
      <t xml:space="preserve"> - Tehnička dokumentacija</t>
    </r>
    <r>
      <rPr>
        <b/>
        <sz val="9"/>
        <rFont val="Arial"/>
        <family val="2"/>
        <charset val="238"/>
      </rPr>
      <t>:</t>
    </r>
  </si>
  <si>
    <t>Sva tehnička dokumentacija čiji sastav je naveden u projektu predstavlja cjelinu i sastavni je dio ugovora o građenju. Bilo što je spomenuto u troškovnicima, a nije prikazano u nacrtima ili je prikazano na nacrtima a nije spomenuto u troškovnicima smatra se da je obuhvaćeno i u jednom i u drugom. U slučaju razlike između nacrta i troškovnika, troškovnici su određujući u bilo kojem slučaju nejasnosti ili razlike u brojevima, nacrtima ili troškovnicima o tome se mora odmah obavijestiti nadzorni inženjer i zatražiti tumačenje i objašnjenje. Traženje takvog tumačenja i objašnjenja ne može ni u kom slučaju poslužiti kao isprika da ne nastavi rad u suglasnosti sa tumačenjem odnosno odlukom odgovornog projektanta i nadzornog organa.</t>
  </si>
  <si>
    <r>
      <rPr>
        <b/>
        <sz val="9"/>
        <rFont val="Arial"/>
        <family val="2"/>
        <charset val="238"/>
      </rPr>
      <t xml:space="preserve"> - čišćenja</t>
    </r>
    <r>
      <rPr>
        <b/>
        <sz val="9"/>
        <rFont val="Arial"/>
        <family val="2"/>
        <charset val="238"/>
      </rPr>
      <t>:</t>
    </r>
  </si>
  <si>
    <t>Izvođač radova će izvesti sva čišćenja tokom radova te po završetku pojedinih grubih radova kao i fino čišćenje po završetku svih radova a neposredno prije konačne primopredaje. Čišćenje obuhvaća uklanjanje svog smeća, otpadaka, šute, materijala ili elemenata koji je nadzorni inženjer odbio i zatražio da se ukloni sa gradilišta kao i konačno čišćenje i pranje nakon završetka svih radova te držanje svih materijala uredno uskladištenih. Izvođač je također obavezan ukloniti sve materijale, opremu itd. Gruba čišćenja izvoditi svakog dana po završetku radova.</t>
  </si>
  <si>
    <t>Izvođač je obavezan izvesti i završno čišćenje cijelog objekta prije primopredaje uključivo sva pranja stakla, pločica, podova, sanitarnih uređaja, armatura itd.</t>
  </si>
  <si>
    <t>Sva ta čišćenja izvođač će izvesti sredstvima za čišćenje koja su proizvedena i preporučena za primjenu na površinama koje se čiste i izvođač će o svom trošku zamijeniti, popraviti i dovesti u ispravno stanje sve radove i površine koje eventualno ošteti tokom takvog čišćenja.</t>
  </si>
  <si>
    <t xml:space="preserve"> - Uklanjanje otpadaka:</t>
  </si>
  <si>
    <t>Izvođač će tokom trajanja izvedbe uklanjati sve otpatke, smeće i šutu te će isto otpremiti izvan gradilišta na za tu svrhu odobrenu lokaciju i održavati će cijeli objekt uključivo dvorište i pločnike i ulice oko gradilišta u urednom i radnom stanju. Izvođač je obavezan voditi računa i provesti mjere osiguranja da se tokom uklanjanja otpadaka materijala i opreme ne dovedu u opasnost ljudi i imovina. Prilikom svih čišćenja i uklanjanja otpadaka kada god je to moguće izvođač će koristiti vodu da smanji stvaranje prašine. Nikakvo smeće neće biti spaljivano na gradilištu. Nikakvo smeće ili otpaci neće se bacati u iskope, jame niti koristiti kod nasipavanja.</t>
  </si>
  <si>
    <t>Vozila koja će se koristiti za odvoz smeća, šute i otpadaka moraju imati platneni krov (ceradu), a materijal koji se prevozi mora biti poprskani vodom, sve kako bi se spriječilo njegovo rasipanje i raznošenje vjetrom tokom prijevoza do lokaliteta za deponiranje. Suvišno blato i ostala nečistoća trebaju se očistiti sa kotača vozila kako bi se spriječilo da se isto raznosi po ulicama izvan gradilišta. Svako eventualno blato i ostalu nečistoću koju takova vozila raznesu po ulicama izvan gradilišta obavezan je izvođač o svom trošku ukloniti i zaprljane površine očistiti.
Izvođač je dužan naručitelju predati dokaze o zakonitom zbrinjavanju građevinskog otpada s gradilišta.</t>
  </si>
  <si>
    <t xml:space="preserve"> - Čuvanje materijala:</t>
  </si>
  <si>
    <t>Sav materijal i oprema koji će se upotrijebiti na objektu moraju biti uskladišteni, složeni i zaštićeni te održavani u urednom i dobrom stanju.</t>
  </si>
  <si>
    <t>Sav suvišni materijal, oprema i alat koji nije više u upotrebi kao skele itd. moraju biti uredno složeni tako da ne ometaju napredak preostalih radova te uklonjeni prvom prilikom sa gradilišta.</t>
  </si>
  <si>
    <t>Ukoliko se postojeće prostorije ili djelomično dovršeni prostori objekta koriste za privremeno skladište materijala pravovremeno izvođenje preostalih radova niti inspekciju odnosno kontrolu izvedenih radova. Izvođač je također odgovoran da težina uskladištenih materijala ne prijeđe računato maksimalno dodatno opterećenje konstrukcije.</t>
  </si>
  <si>
    <t xml:space="preserve"> - Završetak radova:</t>
  </si>
  <si>
    <t>Po završetku radova teren i svi dijelovi objekta bit će ostavljeni u čistom i urednom stanju koje će udovoljiti pregledu i odobrenju nadzornog organa.</t>
  </si>
  <si>
    <t>Sav preostali materijal, oprema i privremeni objekti bit će uklonjeni sa gradilišta, a površine na kojima su bili postavljeni dovedene su u prijašnje stanje, u stanje predviđeno projektom ili u stanje koje će odobriti nadzorni inženjer, a sve bez prava na posebnu naplatu.</t>
  </si>
  <si>
    <t xml:space="preserve"> - Primopredaja radova:</t>
  </si>
  <si>
    <t>Po završetku svih radova izvršit će se primopredaja objekta putem Komisije u kojoj će obavezno biti predstavnici investitora, projektanta i izvođača, a po potrebi i predstavnici proizvođača ili poduzeća koja su sudjelovala u financiranju ili izvedbi objekta.</t>
  </si>
  <si>
    <t>Prije primopredaje radova izvođač je obavezan investitoru dostaviti svu dokumentaciju, naročito projekt izvedenih radova za uklanjanje sa svim izmjenama i dopunama nastalim u toku uklanjanja, građevinski dnevnik, ateste, rezultate ispitivanja itd. kao i drugu dokumentaciju potrebnu investitoru da zatraži od nadležnog inženjera dozvolu za upotrebu u skladu sa zakonima i propisima.</t>
  </si>
  <si>
    <t>Tokom primopredaje vodit će se zapisnik te je izvođač obavezan izvršiti sve eventualne ispravke, popravke i zamjene na radovima ukoliko se takve utvrde u tom zapisniku. Ove obaveze izvođača ne isključuju njegovu obavezu da provede ispravke, popravke ili zamjene zatražene po Komisiji nadležnog inženjera.</t>
  </si>
  <si>
    <t>Tokom trajanja ugovorenoga jamčevnog odnosno garantnog roka izvođač je obavezan o svom trošku otkloniti sve nedostatke koji se pokažu u toku tog jamčevnog roka, a koji su nastupili zbog toga što se izvođač nije držao svojih obaveza u vezi sa kvalitetom radova i materijala.</t>
  </si>
  <si>
    <t>Investitor je obvezan izvođaču odrediti primjereni rok za otklanjanje nedostataka ali ujedno zadržava pravo i na naknadu eventualne štete nastale takvim nedostacima u izvedbi. Izvođač nije obavezan vršiti korekcije ili popravke koje su rezultat normalnog korištenja i habanja tokom upotrebe objekta.</t>
  </si>
  <si>
    <t>Po isteku jamčevnog odnosno garantnog roka predstavnici investitora, projektanta i izvođača će pregledati radove i sastaviti popis eventualnih korekcija i popravaka te odrediti razuman rok u kojem je izvođač obavezan provesti takve korekcije i popravke, a po izvršenju takvih popravaka isti će ponovo biti pregledani po nadzornom inženjeru, prihvaćeni i svi će se ugovoreni radovi potom isplatiti i posao će se smatrati završenim.</t>
  </si>
  <si>
    <t xml:space="preserve">    A.I OPĆI UVJETI UZ SKELARSKE RADOVE</t>
  </si>
  <si>
    <t>Skelarski radovi moraju se izvesti po aktualnom Zakonu o zaštiti na radu (ZNR), od zdravog materijala i isprobanih elemenata, sa svim potrebnim prilazima, mostovima, zaštitama i ogradama. Kod pokretnih i nepokretnih drvenih skela prilikom svake demontaže, premještanja te ponovne montaže mora se upotrijebiti novi vezni materijal (čavli, klamfe i sl.).</t>
  </si>
  <si>
    <t>Jedinična cijena treba sadržavati:</t>
  </si>
  <si>
    <t xml:space="preserve"> - dobavu kompletnog materijala, glavnog i pomoćnog, sa troškovima transporta;</t>
  </si>
  <si>
    <t xml:space="preserve"> - sav rad, montažu, demontažu sa premještanjima, alat i strojeve;</t>
  </si>
  <si>
    <t xml:space="preserve"> - čišćenje skela nakon demontaže, vađenje čavala, spojnica, naftiranje cijevne skele i slaganje;</t>
  </si>
  <si>
    <t xml:space="preserve"> - poduzimanje mjera po OZO i drugim postojećim propisima;</t>
  </si>
  <si>
    <t xml:space="preserve"> - čišćenje nakon završenih radova.</t>
  </si>
  <si>
    <t>OVI OPĆI UVJETI MJENJAJU SE I NADOPUNJUJU POJEDINIM STAVKAMA TROŠKOVNIKA.</t>
  </si>
  <si>
    <t xml:space="preserve">    A.II OPĆI UVJETI UZ ZEMLJANE RADOVE</t>
  </si>
  <si>
    <t>Ovim troškovnikom obuhvaćeni su zemljani radovi potrebni za temeljenje torkreta.
Zemljani radovi raspoređeni su u slijedeće grupe: iskopi, nabijanje i
transport iskopanog materijala. Iskopi u terenu izvode se strojno i ručno što ovisi o mjestu i uvjetima rada. Sav suvišni materijal odvozi se na privremeni ili trajni deponij.
Očekuje se tlo B i C kategorije. Ako se nakon obavljenih iskopa ustanovi različito stanje u odnosu na ono u troškovniku, isto će se evidentirati upisom u građevinsku knjigu i ovjeriti od strane nadzornog inženjera. Svi zemljani radovi moraju se obvezno snimiti i upisati u građevinsku knjigu.
S obzirom na vrstu tla, točan pokos kao i kotu temeljenja odrediti će nadzorni inženje pri izvođenju zemljanih radova pa će se na licu mjesta obračunati eventualne razlike u količinama danim u troškovniku i stvarno izvedenim na objektu. Iskopani zemljani materijal nakon izrade temelja  treba upotrijebiti za nasipanje okoizvedenih temelja. Nasipanje, razastiranje, planiranja i nabijanja vrše se ručno ili strojno.
Preostali iskopani zemljani materijal nakon izvršenog nasipa treba odvesti na deponij prema odluci lokalne uprave. Način obračunavanja otkopa ili iskopa je po metru kubnom.</t>
  </si>
  <si>
    <t xml:space="preserve">Ukoliko izvođač prilikom iskopa zemlje naiđe na bilo kakve predmete, objekte ili instalacije, dužan je na tom mjestu obustaviti radove  i o tome obavijestiti investitora i nadzornog inženjera. </t>
  </si>
  <si>
    <t xml:space="preserve">    A.III OPĆI UVJETI UZ BETONSKE RADOVE</t>
  </si>
  <si>
    <t xml:space="preserve">Beton proizveden prema odredbama Tehničkog propisa za betonske konstrukcije (NN br. 139/09, 14/10, 125/10, 136/12) i ovih tehničkih uvjeta ugrađuje se u betonsku konstrukciju prema projektu, normi HRN EN 13670-1, normama na koje ta norma upućuje.
U projektu je specificiran razred tlačne čvrstoće (marka betona prema prilogu H TPBK iz NN 139/09, 14/10, 125/10 i 136/12), i to kao karakteristična vrijednost 95%-tne vjerojatnosti s kriterijima sukladnosti prema normi HRN EN 206-1. </t>
  </si>
  <si>
    <t>Izvođač mora prema normi HRN EN 13670:2010 prije početka ugradnje provjeriti je li beton u skladu sa zahtjevima iz projekta betonske konstrukcije, te je li tijekom transporta betona došlo do promjene njegovih svojstava koja bi bila od utjecaja na tehnička svojstva betonske konstrukcije.</t>
  </si>
  <si>
    <t>Kontrolni postupak utvrđivanja svojstava svježeg betona provodi se na uzorcima koji se uzimaju neposredno prije ugradnje betona u betonsku konstrukciju u skladu sa zahtjevima norme HRN EN 13670:2010 i projekta betonske konstrukcije, a najmanje pregledom svake otpremnice i vizualnom kontrolom konzistencije kod svake dopreme (svakog vozila) te kod opravdane sumnje ispitivanjem konzistencije istim postupkom kojim je ispitana u proizvodnji.</t>
  </si>
  <si>
    <t>Kontrolni postupak utvrđivanja tlačne čvrstoće očvrsnulog betona provodi se na uzorcima koji se uzimaju neposredno prije ugradnje betona u betonsku konstrukciju u skladu sa zahtjevima projekta betonske konstrukcije, ali ne manje od jednog uzorka za istovrsne elemente betonske konstrukcije koji se bez prekida ugrađivanja betona izvedu unutar 24 sata od betona istih iskazanih svojstava i istog proizvođača.
Ako je količina ugrađenog betona veća od 100 m³, za svakih slijedećih ugrađenih 100 m³ uzima se po jedan dodatni uzorak betona.
Podaci o istovrsnim elementima betonske konstrukcije izvedenim od betona istih  iskazanih svojstava i istog proizvođača evidentiraju se uz navođenje podataka iz otpremnice tog betona, a podaci o uzimanju uzoraka betona evidentiraju se uz obvezno navođenje oznake pojedinačnog elementa betonske konstrukcije i mjesta u elementu betonske konstrukcije na kojem se beton ugrađivao u trenutku uzimanja uzoraka. 
Kontrolni postupak utvrđivanja tlačne čvrstoće očvrsnulog betona ocjenjivanjem rezultata ispitivanja uzoraka i dokazivanje karakteristične tlačne čvrstoće betona provodi se odgovarajućom primjenom kriterija iz Dodataka B norme HRN EN 206-1 »Ispitivanje identičnosti tlačne čvrstoće«.</t>
  </si>
  <si>
    <t>Kontrolni postupak utvrđivanja tlačne čvrstoće očvrsnulog betona ugrađenog u pojedini elemenbetonske   konstrukcije u slučaju sumnje, provodi se kontrolnim ispitivanjem na mjestu koje se određuje natemelju podataka iz točke d.2..</t>
  </si>
  <si>
    <t xml:space="preserve">Za slučaj nepotvrđivanja zahtijevanog razreda tlačne čvrstoće betona treba na dijelu konstrukcije  u  koji je  ugrađen  beton  nedokazanog  razreda  tlačne   čvrstoće  provesti naknadno ispitivanje tlačne čvrstoće betona u konstrukciji prema HRN EN 12504-1  i ocjenu sukladnosti prema HRN EN 13791.
</t>
  </si>
  <si>
    <t>MATERIJAL ZA IZRADU SVJEŽEG BETONA I SVJEŽI BETON</t>
  </si>
  <si>
    <t>Cement:</t>
  </si>
  <si>
    <t xml:space="preserve">- Tehnički propis za betonske konstrukcije (NN br. 139/09, 14/10, 125/10, 136/12). Kontrola cementa provodi se u centralnoj betonari (tvornici betona), u betonari pogona za predgotovljene elemente i u betonari na gradilištu prema normi HRN EN 206-1. </t>
  </si>
  <si>
    <r>
      <rPr>
        <sz val="10"/>
        <color indexed="8"/>
        <rFont val="Arial"/>
        <family val="2"/>
        <charset val="238"/>
      </rPr>
      <t>Za izradu betona predviđa se prirodno granulirani šljunak ili drobljeni agregat. Kameni agregat mora biti dovoljno čvrst i postojan, ne smije sadržavati zemljanih i organskih sastojaka, niti drugih primjesa štetnih za beton i armaturu.</t>
    </r>
    <r>
      <rPr>
        <sz val="12"/>
        <color indexed="8"/>
        <rFont val="Arial"/>
        <family val="2"/>
        <charset val="238"/>
      </rPr>
      <t xml:space="preserve">
</t>
    </r>
  </si>
  <si>
    <t>Kameni agregat:</t>
  </si>
  <si>
    <t xml:space="preserve">- HRN EN 12620:2013 Agregati za beton (EN 12620:2013)
- HRN EN 13055-1:2003/AC:2006 Lagani agregati – 1. dio: Lagani agregati za beton, mort i mort za zalijevanje (EN 13055-1:2002/AC:2004).
</t>
  </si>
  <si>
    <t>Voda:</t>
  </si>
  <si>
    <t xml:space="preserve">- HRN EN 1008:2002 Voda za pripremu betona – Specifikacija za uzrokovanje, ispitivanje i potvrđivanje prikladnosti vode, uključujući vodu za pranje iz instalacija za otpadnu vodu u industriji betona kao vode za pripremu betona (EN 1008:2002).
</t>
  </si>
  <si>
    <t xml:space="preserve">Dodaci betonu moraju zadovoljavati uvjete kvalitete prema HRN EN 480. Za upotrebu bilo kojeg dodatka betonu mora se pribaviti mišljenje projektanta konstrukcije.
</t>
  </si>
  <si>
    <t xml:space="preserve">Tehnička svojstva i drugi zahtjevi te potvrđivanje sukladnosti betona određuje se odnosno provode prema normi HRN EN 206-1:2006 Beton - 1. dio: Specifikacije, svojstva, proizvodnja i sukladnost.
Tehnička svojstva betona moraju ispunjavati opće i posebne zahtjeve bitne za krajnju namjenu betona i moraju biti specificirane prema normi HRN EN 206-1.
Uzimanje uzoraka, priprema ispitnih uzoraka i ispitivanje svojstva svježeg betona provodi se prema normama niza HRN EN 12350, a ispitivanje svojstva o čvrsnulog betona prema normama niza HRN EN 12390. 
Tehnička svojstva i drugi zahtjevi te potvrđivanje sukladnosti betona određuje se odnosno provode prema normi 
HRN EN 206-1:2006 Beton - 1. dio: Specifikacije, svojstva, proizvodnja i sukladnost.
Tehnička svojstva betona moraju ispunjavati opće i posebne zahtjeve bitne za krajnju namjenu betona i moraju biti specificirane prema normi HRN EN 206-1.
Uzimanje uzoraka, priprema ispitnih uzoraka i ispitivanje svojstva svježeg betona provodi se prema normama niza HRN EN 12350, a ispitivanje svojstva o čvrsnulog betona prema normama niza HRN EN 12390. </t>
  </si>
  <si>
    <t xml:space="preserve">
SKELE I OPLATE
</t>
  </si>
  <si>
    <t xml:space="preserve">Skele i oplate, uključujući njihove potpore i temelje, treba projektirati i konstruirati tako da su: 
• otporne na svako djelovanje kojem su izložene tijekom izvedbe,
• dovoljno čvrste da osiguraju zadovoljenje tolerancija uvjetovanih za konstrukciju i spriječe 
oštećivanje konstrukcije.
• oblik, funkcioniranje, izgled i trajnost stalnih radova ne smiju biti ugroženi ni oštećeni svojstvima skela i oplate te njihovim uklanjanjem.
• skele i oplate moraju zadovoljavati mjerodavne hrvatske i europske norme. </t>
  </si>
  <si>
    <t xml:space="preserve">Kontrolu kakvoće ugrađenog betona treba vršiti ovlaštena organizacija uzimanjem betona na pojedinim konstruktivnim elementima.
Dovoljno je ispitivanje tlačne čvrstoće kocaka s bridom 20 cm i starosti 28 dana. Kocke moraju biti izrađene i njegovane na način određen čl. 17 i čl. 20 PBAB.
Program uzimanja uzoraka treba izraditi organizacija koja će vršiti ispitivanje, a u dogovoru s izvođačem radova i na osnovu plana izvedbe.
(Beton  za ispitivanje mora se uzeti sa mjesta ugrađivanja u serijama od po 3 kocke. Kocke za ispitivanje potrebno je uzeti za marke betona ispod 20 na svakih 100 m³, a za marke 20 i više na svakih 50 m³ betona.)
</t>
  </si>
  <si>
    <t xml:space="preserve">    A.IV OPĆI UVJETI UZ ARMIRAČKE RADOVE</t>
  </si>
  <si>
    <t>Armiračke radove izvesti prema Pravilniku (Sl. list 41/85-1246), te u skladu sa važećim normama za armaturu:</t>
  </si>
  <si>
    <t>zavarene mreže - HRN U.M1.091</t>
  </si>
  <si>
    <t>čelična žica za zavarene armature - HRN C.B6.013</t>
  </si>
  <si>
    <t>vruće vučeni betonski čelici - HRN C.K6.020</t>
  </si>
  <si>
    <t>hladno vučeni betonski čelici - HRN C.K6.021</t>
  </si>
  <si>
    <t>BI armatura - HRN U.M1.092</t>
  </si>
  <si>
    <t>čelici za prednaprezanje - HRN C.K6.033, 034, 035, 036, 037.</t>
  </si>
  <si>
    <t>Željezo se upotrebljava sukladno slijedećim oznakama:</t>
  </si>
  <si>
    <t>glatki čelik 240/360 - GA;</t>
  </si>
  <si>
    <t>rebrasti čelik, tvrdi, 400/500 - RA;</t>
  </si>
  <si>
    <t>mreža od glatke hladno vučene žice 500/560 - MAG;</t>
  </si>
  <si>
    <t>mreža od rebraste hladno vučene žice 500/560 - MAR;</t>
  </si>
  <si>
    <t>Bi-armatura 680/80 - BIA.</t>
  </si>
  <si>
    <t>Savijanje željeza vrši se točno po nacrtu savijanja. Prije početka betoniranja armaturu pregledava nadzorni inženjer investitora, a kod složenijih konstrukcija statičar. Željezo po planu savijanja mora biti iz jednog komada, ne smiju se spajati 2 ili 3 veća komada. Iznimno se mogu profili veći od Ø 14 mm nastavljati varenjem na preklop od 30 cm, ili na sraz, prema odgovarajućim propisima, uz obaveznu kontrolu i ispitivanje vara od strane stručnjaka za varenje. Prije betoniranja željezo dobro očistiti, povezati te podložiti. Upisom u građ. dnevnik od strane nadzornog inženjera ili statičara može se započeti sa betoniranjem.</t>
  </si>
  <si>
    <t>Jedinična cijena armiračkih radova sadrži:</t>
  </si>
  <si>
    <t xml:space="preserve"> - dobavu svog potrebnog materijala sa transportom na gradilište;</t>
  </si>
  <si>
    <t xml:space="preserve"> - sav potreban rad uključivo unutrašnji transport, te alat za ručnu ili strojnu obradu (sječenje, savijanje);</t>
  </si>
  <si>
    <t xml:space="preserve"> - postavljanje armature na mjesto ugradbe sa vezanjem, podmetačima, privremenim povezivanjem za oplatu;</t>
  </si>
  <si>
    <t xml:space="preserve"> - čišćenje armature od hrđe, masnoće i ostalih nečistoća;</t>
  </si>
  <si>
    <t xml:space="preserve"> - poduzimanje mjera po HTZ i drugim postojećim propisima;</t>
  </si>
  <si>
    <t xml:space="preserve"> - dovođenje vode, plina i struje od priključaka na gradilištu do mjesta potrošnje;</t>
  </si>
  <si>
    <t xml:space="preserve"> - isporuka pogonskog materijala.</t>
  </si>
  <si>
    <t xml:space="preserve">    A.V OPĆI UVJETI UZ ZIDARSKE RADOVE</t>
  </si>
  <si>
    <t>Zidarske radove izvesti prema opisu u troškovniku, te u skladu sa važećim standardima. Ako koja stavka nije izvođaču jasna mora prije predaje ponude tražiti objašnjenje od projektanta. Eventualne izmjene materijala, te načina izvedbe tokom gradnje, moraju se izvršiti isključivo pismenim dogovorom sa projektantom i nadzornim inženjerom. Više radnje, koje neće biti na taj način utvrđene, neće se priznati u obračun. Ukoliko se stavkom troškovnika traži materijal koji nije obuhvaćen propisima, mora se u svemu izvesti prema uputama proizvođača, te s garancijom i certifikatima od za to ovlaštenih ustanova. Štete pri ugradbama i sl, nastale na vlastitim i tuđim radovima, moraju se popraviti na račun izvršioca štete.</t>
  </si>
  <si>
    <t>A/</t>
  </si>
  <si>
    <t xml:space="preserve"> - GRUBI ZIDARSKI RADOVI</t>
  </si>
  <si>
    <t>Sav materijal za izradu grubih zidarskih radova mora zadovoljavati odgovarajuće propise:</t>
  </si>
  <si>
    <t>puna opeka od gline - HRN B.D1.011</t>
  </si>
  <si>
    <t>lagana šuplja opeka i blok od gline - HRN B.D1.015</t>
  </si>
  <si>
    <t>fasadna puna opeka - HRN B.D1.013</t>
  </si>
  <si>
    <t>puna radijalna opeka od gline - HRN B.D1.012</t>
  </si>
  <si>
    <t>silikatno-vapnena opeka i blok (puna, šuplja) - HRN U.N3.300</t>
  </si>
  <si>
    <t>betonski šuplji bloketi - HRN U.N1.100</t>
  </si>
  <si>
    <t>bloketi od plino i pjeno betona - HRN U.N1.308</t>
  </si>
  <si>
    <t>šljako-betonski bloket - HRN U.N9.020</t>
  </si>
  <si>
    <t>puni bloket od laganog betona - HRN U.N1.011</t>
  </si>
  <si>
    <t>šuplji bloket od laganog betona - HRN U.N1.020</t>
  </si>
  <si>
    <t>mort za zidanje - HRN U.M2.010</t>
  </si>
  <si>
    <t>vatrostalni mort - HRN B.D6.430, 432, 434</t>
  </si>
  <si>
    <t>hidratantno vapno - HRN.B.C1.02, 021</t>
  </si>
  <si>
    <t>gips - HRN B.C1.030</t>
  </si>
  <si>
    <t>pregradne ploče od gipsa - HRN U.N2.010</t>
  </si>
  <si>
    <t>armirane zidne ploče od pjeno i plino betona - HRN U.N1.304</t>
  </si>
  <si>
    <t>cement - HRN B.C1.01, 012</t>
  </si>
  <si>
    <t>voda - HRN U.M1.058</t>
  </si>
  <si>
    <t>kamen - HRN B.B3.200.</t>
  </si>
  <si>
    <t>Jedinična cijena grubih zidarskih radova sadrži:</t>
  </si>
  <si>
    <t xml:space="preserve"> - dobavu svog potrebnog materijala, uključivo vezni;</t>
  </si>
  <si>
    <t xml:space="preserve"> - sav rad, uključivo zidanje i priprema morta;</t>
  </si>
  <si>
    <t xml:space="preserve"> - potreban alat i strojeve;</t>
  </si>
  <si>
    <t xml:space="preserve"> - transportne troškove materijala;</t>
  </si>
  <si>
    <t xml:space="preserve"> - donošenje vode, povremeno miješanje morta, vlaženje opeke, premještanje korita i skela od nogara;</t>
  </si>
  <si>
    <t xml:space="preserve"> - unutarnji transport, horizontalni i vertikalni, do mjesta ugradbe;</t>
  </si>
  <si>
    <t xml:space="preserve"> - obilježavanje mjesta zidanja;</t>
  </si>
  <si>
    <t xml:space="preserve"> - zaštita zidova od utjecaja vrućine, hladnoće, atmosferskih nepogoda;</t>
  </si>
  <si>
    <t xml:space="preserve"> - isporuka pogonskog materijala;</t>
  </si>
  <si>
    <t xml:space="preserve"> - čišćenje nakon završetka radova.</t>
  </si>
  <si>
    <t>B/</t>
  </si>
  <si>
    <t xml:space="preserve"> - ŽBUKANJA, PODLOGE PODOVA I GLAZURE</t>
  </si>
  <si>
    <t>Sav materijal za izradu radova žbukanja, podloga i glazura, mora zadovoljavati odgovarajuće propise, a izvedba mora biti u skladu sa važećim normama:</t>
  </si>
  <si>
    <t>Cement - HRN B.C1.011, 012</t>
  </si>
  <si>
    <t>Voda - HRN U.M1.058</t>
  </si>
  <si>
    <t>Pijesak - HRN B.B8.039</t>
  </si>
  <si>
    <t>Vapno - HRN B.C1.020, 021</t>
  </si>
  <si>
    <t>Gips - HRN B.C1.030</t>
  </si>
  <si>
    <t>mort za žbukanje - HRN U.M2.012</t>
  </si>
  <si>
    <t>gipskartonske ploče - HRN B.C1.035, 040, 045</t>
  </si>
  <si>
    <t>vatrostalni mort - HRN B.D6.430</t>
  </si>
  <si>
    <t>dodaci žbukama - HRN U.M1.038</t>
  </si>
  <si>
    <t>plivajuće cementne podne podloge - HRN U.F2.020.</t>
  </si>
  <si>
    <t>Žbukanje vršiti u pogodno vrijeme, kada su zidovi i stropovi potpuno suhi. Prije žbukanja, treba plohu dobro očistiti od svih nečistoća, ostataka armature i žica, te navlažiti. Spojnice kod zidanja moraju biti udubljene cca 2 cm od plohe zida.</t>
  </si>
  <si>
    <t>Žbukanje po velikoj vrućini ili zimi treba izbjegavati. Nepropisno ožbukani zidovi i stropovi moraju se ispraviti bez prava naplate. Betonske plohe moraju prije žbukanja biti obrađene tako da se žbuka dobro prihvati na bet. površinu, štokanjem i špricanjem cem. mlijekom, ako oplata nije bila premazana sredstvom za ohrapljivanje bet. površine (što se određuje opisom u troškovniku).</t>
  </si>
  <si>
    <t>Jedinična cijena za žbukanje, podloge podova i glazure sadrži:</t>
  </si>
  <si>
    <t xml:space="preserve"> - dobavu kompletnog materijala i transport na gradilište;</t>
  </si>
  <si>
    <t xml:space="preserve"> - sav rad, uključivo pripremu morta, alat i strojeve;</t>
  </si>
  <si>
    <t xml:space="preserve"> - donošenje vode, povremeno miješanje morta, premještanje korita i skela od nogara;</t>
  </si>
  <si>
    <t xml:space="preserve"> - priprema podloge: čišćenje, štokanje, otprašivanje, vlaženje vodom i sl;</t>
  </si>
  <si>
    <t xml:space="preserve"> - eventualna krpanja tokom građenja;</t>
  </si>
  <si>
    <t>C/</t>
  </si>
  <si>
    <t xml:space="preserve"> - DOBAVE I UGRADBE</t>
  </si>
  <si>
    <t>Sav materijal za radove na dobavama i ugradbama mora zadovoljavati odgovarajuće propise:</t>
  </si>
  <si>
    <t>Mort - HRN U.M1.010, U.M2.012</t>
  </si>
  <si>
    <t>poštanski sandučići - HRN U.N9.060, 061, 062</t>
  </si>
  <si>
    <t>azbest-cementne cijevi - HRN B.C4.081, 061</t>
  </si>
  <si>
    <t>metalni pragovi - HRN C.B0.500</t>
  </si>
  <si>
    <t>strugala za obuću - HRN U.N9.300</t>
  </si>
  <si>
    <t>plastične cijevi - HRN G.S3.502.</t>
  </si>
  <si>
    <t>Jedinična cijena za dobave i ugradbe sadrži:</t>
  </si>
  <si>
    <t xml:space="preserve"> - sav materijal, dobavljen ili izrađen na gradilištu, uključivo i sav pomoćni materijal za ugradbu (mort, ljepenke, metalne veze i sl.);</t>
  </si>
  <si>
    <t xml:space="preserve"> - transport do gradilišta, te unutarnji transport do mjesta ugradbe;</t>
  </si>
  <si>
    <t xml:space="preserve"> - sva potrebna bušenja i dubljenja sa odgovarajućim alatom i strojevima;</t>
  </si>
  <si>
    <t xml:space="preserve"> - izradu i dobavu drvenih podmetača potrebnih za ugradnju;</t>
  </si>
  <si>
    <t xml:space="preserve"> - isporuku pogonskog materijala;</t>
  </si>
  <si>
    <t xml:space="preserve">    A.VI OPĆI UVJETI UZ SOBOSLIKARSKE RADOVE</t>
  </si>
  <si>
    <t>Svi radovi moraju se izvesti prema podacima iz projektne dokumentacije te prema Pravilniku o tehničkim mjerama i uvjetima za završne radove u zgradarstvu i HRN U.F2.012/78 - Završni radovi u građevinarstvu. Tehnički uvjeti za izvođenje ličilačkih radova</t>
  </si>
  <si>
    <t>HRN EN 13300:2002 Boje i lakovi -- Prekrivni materijali i prekrivna sredstva za unutarnje zidove i stropove, razrjedivi vodom -- Razredba (EN 13300:2001)</t>
  </si>
  <si>
    <t>Materijal</t>
  </si>
  <si>
    <t>Svi radovi moraju biti izvedeni stručno i solidno, s odgovarajućom radnom snagom i odgovarajućim kvalitetnim materijalom.</t>
  </si>
  <si>
    <t>Izvođač radova treba upotrijebiti materijale, koji u svemu (boji, vrsti i kvaliteti) jednak uzorku što ga odabere projektant od uzoraka predloženih po izvođaču. Izrada uzoraka ne naplaćuje se posebno.</t>
  </si>
  <si>
    <t>Upotrebljeni materijal mora odgovarati standardima ili atestima. Prije početka radova izvođač je dužan pregledati sve podloge i tražiti od nadzornog inženjera da se postupi po njegovim eventualnim primjedbama, ukoliko su opravdane.</t>
  </si>
  <si>
    <t>Materijali se mogu primjenjivati samo na onim površinama za koje su prema svojim kemijsko-fizičkim osobinama namijenjeni. Gotovi, tvornički proizvedeni materijali moraju se upotrebljavati prema uputstvima proizvođača.</t>
  </si>
  <si>
    <t>Podloge moraju biti čiste bez prašine, smole, masti ili hrđe ili naslaga drugih materijala. Vanjski nalič mora biti otporan atmosferilijama, a unutrašnji postojanih boja otpornih na sredstava za čišćenje. Premazi moraju čvrsto prianjati na podlogu na koju se nanose bez tragova četke ili valjka, a boja mora biti jednolična i bez mrlja. Na obojenim površinama ne smiju se poznavati tragovi četke, ne smije biti mrlja, ton mora biti ujednačen i identičan. Obojene površine  ne smiju se dati brisati, niti se smiju ljuštiti. Kvaliteta pojedinih boja i lakova mora odgovarati tekućim propisima i normativima.</t>
  </si>
  <si>
    <t>Ako se u garantnom roku pojave bilo kakve promjene na obojenim površinama uslijed loše kvalitete materijala ili izvedbe, izvođač mora o svom trošku izvršiti prepravke.</t>
  </si>
  <si>
    <t>Obračun</t>
  </si>
  <si>
    <t>Obračun izvedenih radova vrši se prema "Prosječnim normama u građevinarstvu. Jediničnom cijenom treba obuhvatiti:  sav materijal, alet, mehanizaciju i uskladištenje, troškove radne snage za kompletan rad opisan u troškovniku, sve horizontalne i vertikalne transporte do mjesta ugradbe,  eventualnu potrebnu radnu skelu, čišćenje prostorija, zidnih i podnih površina nakon završetka radova,  svu štetu kao i troškove popravka kao posljedica nepažnje u toku izvedbe, troškove zaštite na radu, troškove atesta.</t>
  </si>
  <si>
    <t xml:space="preserve">    A.VII OPĆI UVJETI UZ FASADERSKE RADOVE</t>
  </si>
  <si>
    <t>Svi radovi moraju se izvesti prema podacima iz projektne dokumentacije te prema Pravilniku o tehničkim mjerama i uvjetima za završne radove u zgradarstvu i HRN U.F2.010/78 - Završni radovi u građevinarstvu. Tehnički uvjeti za izvođenje fasaderskih radova, Zakonu o zaštiti na radu NN71/14, Pravilniku o zaštiti na radu pri uporabi radne opreme NN18/17, Pravilniku o zaštiti na radu na privremenim ili pokretnim gradilištima NN51/08, i drugim propisima kojima se regulira sigurnost i mogućnost izvođenja potrebnih radova.</t>
  </si>
  <si>
    <t>IZVEDBA</t>
  </si>
  <si>
    <t>"Prije početka izvođenja završnog sloja pročelja, potrebno je izvršiti sve limarske i montažerske radove. Fasadni sustav izvoditi u potpunosti prema tehnologiji i detaljima isporučioca fasadnog sustava sa svim predradnjama i slojevima bez obzira na opis stavke. Sustav se izvodi do pune funkcionalnosti.
Posebnu pozornost posvetiti pravilnoj obradi fasadne obloge na dijelovima gdje izlaze izvodi instalacija, kao i kod spojeva opšava, lajsni, okapnica i sl.
Izražene debljine toplinskog omotača treba koordinirati s odobrenim od strane nadležnog Konzervatorskog zavoda." 
Izrada klasificirane toplinske fasade, povezani toplinski fasadni sustav ETICS od EPS (XPS) ploča  sa zaštitnim dekorativnim slojem. Polaže se na čvrstu i izravnatu zidnu podlogu sve prema uputi proizvođača.
Ploče EPS-a su debljine prema fizici zgrade, a lijepe se s masom polimer-cementnog ljepila i mehanički sidre sa specijalnim pričvrsnim vijcima, slično kao i kamena (mineralna) vuna.
Na ploče se nanosi specijalna masa, polimer-cementno ljepilo, u dva sloja uz utiskivanje armaturne staklene mre§ice po cijeloj površini, te ojačavanje uglova i rubova otvora prema uputi proizvođača.  
Završni dekorativni sloj je tankoslojna mineralna hidrofobna žbuka fine zrnate strukture, u boji po izboru projektanta. Prije nanošenja završnog sloja podlogu impregnirati prema uputama proizvođača. U stavku ulaze svi slojevi prema uputi proizvođača, te svi početni i završni profili kao i profili za ojačanje uglova i rubova otvora."</t>
  </si>
  <si>
    <t>OBRAČUN</t>
  </si>
  <si>
    <t>Obračun izvedenih radova vrši se prema "Prosječnim normama u građevinarstvu. Jediničnom cijenom treba obuhvatiti:  sav materijal, alet, mehanizaciju i uskladištenje, troškove radne snage za kompletan rad opisan u troškovniku, sve horizontalne i vertikalne transporte do mjesta ugradbe,  eventualnu potrebnu radnu skelu, čišćenje prostorija, zidnih i podnih površina nakon završetka radova,  svu štetu kao i troškove popravka kao posljedica nepažnje u toku izvedbe, troškove zaštite na radu, troškove atesta. Obračun po stvarno izvedenim količinama, otvori se odbijaju. Obrada špaleta opisana je u Zidarskim radovima.</t>
  </si>
  <si>
    <t xml:space="preserve"> - </t>
  </si>
  <si>
    <t xml:space="preserve">    A.VIII OPĆI UVJETI UZ TESARSKE RADOVE</t>
  </si>
  <si>
    <t>Svi tesarski radovi moraju se izvesti solidno i stručno prema važećim zakonima, pravilnicima, propisima i normama na koje propisi upućuju a bitne su za izvođenje i u skladu s tehničkim uvjetima iz projekta te pravilima struke.</t>
  </si>
  <si>
    <t>Materijal za izvedbu tesarskih konstrukcija je drvo četinara (jela, smreka, bor), II klase, a izuzetno, ako je tako propisano troškovničkom stavkom, drvo tvrdih liščara (hrast).</t>
  </si>
  <si>
    <t xml:space="preserve">Izvođač je dužan sam iz nacrta i opisa izračunati potrebnu količinu građe i spojnih sredstava, rada i transporta koji svi ulaze u jediničnu cijenu. </t>
  </si>
  <si>
    <t>Prilikom izvedbe tesarskih radova treba se u svemu pridržavati svih važećih propisa i standarda za drvene konstrukcije.</t>
  </si>
  <si>
    <t>Oplate od dasaka, ukočenih ploča i iverica kao i oplate streha zabata i sl. izvoditi od građe propisane vlažnosti te povezivati nehrđajućim galvanski zaštićenim spojnim sredstvima. 
Podne oplate od ukočenih ploča, iverica ili dasaka lijepiti na grede, odnosno platice ako je tako zahtijevano projektom konstrukcije.</t>
  </si>
  <si>
    <t>Oplata mora biti sposobna preuzeti potrebno opterećenje, mora biti stabilna, otporna, ukrućena i dovoljno poduprta da se ne bi izvila, povila ili popustila u bilo kojem smjeru.</t>
  </si>
  <si>
    <t>Za betonske elemente koji se samo dorađuju i boje oplata mora biti glatka, a za ostale dijelove obična. Sva oplata svih betonskih elemenata objekta uzeta je u cijeni za pojedine betonske i armiranobetonske radove.</t>
  </si>
  <si>
    <t>Jediničnom cijenom obuhvaćen je sav rad s potrebnim premazima, sav materijal, pomoćna skela, svi pomoćni radovi, donošenje i držanje alata i sitnog pribora, sva uskladištenja i svi transporti, dobava pogonskog materijala, osiguranje radova od vjetra, odstranjivanje otpada u toku radova i nakon dovršenja radova, popravak šteta učinjenih nepažnjom.</t>
  </si>
  <si>
    <t>Tesarski radovi se obračunavaju po m2 tlocrtne površine konstrukcije i to obavezno na osnovu opisa i nacrta.</t>
  </si>
  <si>
    <t xml:space="preserve">    A.IX OPĆI UVJETI UZ LIMARSKE RADOVE</t>
  </si>
  <si>
    <t>Sav upotrijebljeni materijal i finalni građevinski proizvodi moraju odgovarati postojećim tehničkim propisima i HR normama ili jednakovrijednima</t>
  </si>
  <si>
    <t>Prilikom izvedbe limarskih radova treba se u svemu pridržavati slijedećih propisa i normi:</t>
  </si>
  <si>
    <t>-          Pravilnik o zaštiti na radu u građevinarstvu</t>
  </si>
  <si>
    <t>-          Pravilnik o tehničkim mjerama i uvjetima za završne radove u građevinarsvtvu</t>
  </si>
  <si>
    <t>-          Tehnički uvjeti za izvođenje limarskih radova</t>
  </si>
  <si>
    <t>HR norme ili jednakovrijedne</t>
  </si>
  <si>
    <t>pocinčani lim - HRN C.E4.020 ili jednkovrijedno</t>
  </si>
  <si>
    <t>bakreni lim - HRN C.D4.500., HRN C.D4.020 ili jednkovrijedno</t>
  </si>
  <si>
    <t>Limarski radovi obuhvaćaju sve vrste pokrivanja i opšivanja limom, kao i  izradu i montažu žljebova, vertikalnih odvodnih cijevi i ventilacionih cijevi.</t>
  </si>
  <si>
    <t>Sve radove treba izvesti stručno i solidno, prema tehničkim propisima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detaljan crtež i ovjeri ga kod projektanta i nadzornog inženjera.</t>
  </si>
  <si>
    <t>Različite vrste metala, koje se uslijed elektrolitskih pojava međusobno razaraju, ne smiju se izravno dodirivati. Sve željezne dijelove koji dolaze u dodir sa pocinčanim limom treba preličiti asfaltnim lakom ili odgovarajućim sredstvom. Kod polaganja lima na masivne podloge, potrebno je podloge prije oblaganja obložiti slojem krovne ljepenke br 120 radi sprečavanja štetnih kemijskih utjecaja na lim.</t>
  </si>
  <si>
    <t>Sva se učvršćenja i povezivanja limova moraju izvesti tako da konstrukcija bude osigurana od nevremena, atmosferilija i prodora vode u objekt, i da pojedini dijelovi mogu nesmetano raditi kod temperaturnih promjena bez štete od ispravnosti konstrukcije.</t>
  </si>
  <si>
    <t>Za učvršćivanje (kuke, zakovice, jahači, čavli, vijci i sl) treba primjeniti:
- za pocinčani lim - dobro pocinčana spojna sredstva,
- za bakreni lim - bakrena spojna sredstva.</t>
  </si>
  <si>
    <t>Ispod lima koji se postavlja na beton, drvo ili žbuku treba postaviti sloj bitumenske ljepenke, čija su dobava i postava uključene u jediničnu cijenu.</t>
  </si>
  <si>
    <t>Prije početka radova, izvođač limarskih radova dužan je zatražiti sve podatke o donjoj podlozi (bitno za kvalitetno postavljanje) na kojoj leži limeni element, od izvoditelja prethodnih radova. Pregledati je i ako je podloga neispravna (npr. nije ravna-stvaraju se udubljenja u limu), dužan je o tome pismeno obavijestiti građevinsko poduzeće, nadzornog inženjera te zatražiti ispravke. U slučaju da položi lim na neispravnu podlogu, kasniji popravci idu na teret izvođača.</t>
  </si>
  <si>
    <t>Trapezni lim za pokrivanje od pocinčanog lima minimalne debljine 0,7 mm. Preklop mora biti minimalno 50 mm.</t>
  </si>
  <si>
    <t>Probijanja u metalnom pokrivaču (učvršćivanje dimnjaka, cijevi kupola itd.) moraju biti posebno pažljivo izvedena kod pocinčanog lima pomoću lemljenja, a kod bakrenog pomoću dvostruko položenog ruba vezanog vodonepropusno sa pokrovom.</t>
  </si>
  <si>
    <t>U jediničnim cijenama je uračunato:</t>
  </si>
  <si>
    <t>-          naknada za kompletni rad (izrada i montaža)</t>
  </si>
  <si>
    <t>-          materijal</t>
  </si>
  <si>
    <t>-          svi vanjski i unutarnji, horizontalni i vertikalni transporti</t>
  </si>
  <si>
    <t>-          premazivanja asfalt lakom, podlaganje krovne ljepenke</t>
  </si>
  <si>
    <t>-          sav sitni i spojni materijal i materijal za učvršćenje (kuke, plosna željeza, žica za učvršćenje, vijci, zakovice i sl.)</t>
  </si>
  <si>
    <t>Izmjere je potrebno izvršiti na gradilištu, nakon izvedbe, obračunato prema građevinskim normama.</t>
  </si>
  <si>
    <t>Obračun se vrši po m1 ili m2, ovisno o vrsti elementa, prema važećim građevinskim normama za pojedine radove, što je i naznačeno u pojedinim stavkama troškovnika.</t>
  </si>
  <si>
    <t>Eventualne nejasnoće oko načina izvedbe ili obračuna izvoditelj je dužan razjasniti sa nadzornim inženjerom prije samog pristupanja izvođenju.</t>
  </si>
  <si>
    <t>Pojedine stavke limarskih radova izvoditi u sukladnosti s fasaderskim radovima - oblogama fasade. Uskladiti način izvođenja, potkonstrukcije, pričvršćenja i sve ostalo potrebno za finalnu gotovost. Sve prema detaljima i dogovoru s projektantom i proizvođačem fasadnih obloga.</t>
  </si>
  <si>
    <t xml:space="preserve">    A.X OPĆI UVJETI UZ IZOLATORSKE RADOVE</t>
  </si>
  <si>
    <t>Izvoditelj radova dužan je za sve materijale koje će upotrijebiti za izradu izolacije (hidro, termo i zvuk) pribaviti ateste ovlaštene osobe stručne organizacije (atest ne smije biti stariji od 6 mjeseci) i dati na uvid nadzornom inžinjeru. Hidroizolacije, toplinske i zvučne izolacije treba izvesti točno prema specifikaciji radova, uputama i preporukama proizvođača i tehničkim uvjetima. Podloge moraju biti čiste, suhe i ravne, bez prašine i nevezanih čestica. Termoizolacijske obloge izvesti kontinuirano, bez reški, da se ne pojave hladni mostovi. Kod hidroizolaterskih radova spojeve pokrova ili obloga od različitih materijala, kao i priključke na druge konstrukcije treba izvesti stručno i pažljivo. Izolacijske trake moraju se za podlogu lijepiti po cijeloj površini s propisanim preklopom (horizontalno 10 cm, vertikalno 15 cm).</t>
  </si>
  <si>
    <t>Hidroizolacija</t>
  </si>
  <si>
    <t>Sve radove mora se izvesti propisane kvalitete, prema odgovarajućim važećim normama i propisima, u skladu s tehničkim uvjetima iz projekta kao i svim drugim važećim propisima i standardima. Pri izvođenju izvođač je dužan pridržavati se projekta, tehničkih uputa za ugradnju građevnih proizvoda i pravila struke. Uvjeti za izvođenje, određeni su programom kontrole i osiguranja kakvoće (kvalitete) koji su sastavni dio glavnog projekta.</t>
  </si>
  <si>
    <t>Hidroizolacija podova, zidova i krova smije se izvoditi samo na površinama koje u potpunosti udovoljavaju svim traženim uvjetima. Podloga za hidroizolaciju mora biti suha i čvrsta, ravna i bez šupljina, na površini bez udubljenja ili ispupčenja, potpuno horizontalna ili u zadanom nagibu prema odvodima vode, koji nagib ne može biti manji od 0,5 %, te mora biti otporna prema djelovanju temperature i temperaturnih promjena. Stanje i kvaliteta podloge treba se utvrditi prije početka radova na izvođenju hidroizolacije. Onečišćene podloge (zemlja, ulje i sl.) čistiti mehanički i vodom te sredstvima koja propisuje i dozvoljava proizvođač premaza. Broj i način nanošenja premaza prema uputstvu proizvođača. O tome se sastavlja zapisnik kojeg potpisuje izvoditelj radova i nadzorni inženjer.</t>
  </si>
  <si>
    <t>Za izradu hidroizolacije smiju se upotrebljavati materijali koji odgovaraju standardima, a materijale za koje ne postoje standardi samo onda ako je atestom utvrđeno da se takvi materijali mogu upotrijebiti za hidroizolaciju.
Za izradu izolacije predviđaju se materijali čije osobine određuju standard: 
DIN 18195, 2. dio – Profi Baudicht - modificirani bitumenski debeloslojni premaz ili jednkovrijedno
DIN 18195, 10 dio – DS Systemshutz – zaštitna traka izolacije  ili jednkovrijedno
DIN 4095 – DS Systemshutz –  okomiti dio za drenažu  ili jednkovrijedno</t>
  </si>
  <si>
    <t xml:space="preserve">Gotova hidroizolacija mora biti tako izvedena da trajno spriječi prodiranje vode kroz hidroizolaciju i da se zbog utjecaja temperaturnih promjena i konstruktivnih pomicanja ne smanji sposobnost za sprečavanje prodiranja vode i vlage na mjestima na kojima se hidroizolacija završava, spaja s drugim elementima ili prekida. Zato kod svih hidroizolacija treba izvesti solidnu podlogu i horizontalnu hidroizolaciju treba podići 20cm uz vertikalnu hidroizolaciju. Svaka hidroizolacija mora neposredno nakon izvedbe biti zaštićena od sunčanih zraka. Hidroizolacija zidova i podova mora biti zaštićena od mogućnosti fizičkog oštećivanja. Isto tako i hidroizolacija postavljena preko krova mora biti zaštićena od oštećenja koja mogu nastati mehaničkim putem. </t>
  </si>
  <si>
    <t>Posebnu pažnju obratiti na zaštitu od požara kod rada sa vrućim bitumenskim premazima i varenim ljepenkama zbog velike zapaljivosti bitumena. U slučaju požara gasiti pijeskom ili pjenom. Gašenje vodom je opasno zbog prskanja vrućeg bitumena.</t>
  </si>
  <si>
    <t>Parna brana je visoko vrijedni izolacioni sloj koji se postavlja ispod toplinske izolacije. Prije polaganja parne brane moraju biti izvedena podnožja u uglovima (holkeri), tako da se izolacijske trake ne lome pod pravim kutem, nego se koso postavljaju na vertikalnu plohu. Podloga mora biti očišćena od prašine, mora biti ravna i potpuno suha. Max. vlažnost podloge je 3% mase. Parna brana se može polagati samo po suhu vremenu. Za parnu branu primjenjuju se metalne (aluminijske) folije unutar bitumenske trake za zavarivanje polagane na hladni bitumenski prednamaz, ili PE folije za parne brane debljine min. 0,4mm u sustavu odabranih hidroizolacijskih traka, polagane na zaglađenu podlogu.</t>
  </si>
  <si>
    <t>Bitumenske hidroizolacije obračunavaju se po m2 površine, vodolovna grla obračunavaju se po komadu, a završni profili po m1.</t>
  </si>
  <si>
    <t>Redni
broj</t>
  </si>
  <si>
    <t>Opis stavke</t>
  </si>
  <si>
    <t>Jedinica mjere</t>
  </si>
  <si>
    <t>Količina</t>
  </si>
  <si>
    <t>Jedinična cijena [EUR]</t>
  </si>
  <si>
    <t xml:space="preserve">Ukupna cijena [EUR] </t>
  </si>
  <si>
    <t>I</t>
  </si>
  <si>
    <t>PRIPREMNI RADOVI</t>
  </si>
  <si>
    <t>I.1.</t>
  </si>
  <si>
    <t>SKELA</t>
  </si>
  <si>
    <t>I.1.1.</t>
  </si>
  <si>
    <t>Pripremni radovi gradilišta</t>
  </si>
  <si>
    <r>
      <rPr>
        <b/>
        <u/>
        <sz val="11"/>
        <rFont val="Calibri"/>
        <family val="2"/>
        <charset val="238"/>
        <scheme val="minor"/>
      </rPr>
      <t xml:space="preserve">Pripremni radovi – priprema zgrade za izvođenje radova obnove konstrukcije zgrade. </t>
    </r>
    <r>
      <rPr>
        <sz val="11"/>
        <rFont val="Calibri"/>
        <family val="2"/>
        <charset val="238"/>
        <scheme val="minor"/>
      </rPr>
      <t xml:space="preserve">
(Izrada plana aktivnosti i sheme gradilišta, organizacija pristupa gradilištu i određivanje pozicije dnevne gradilišne deponije, iskolčenje elemenata, potrebni radovi i materijal za osiguranje mjera zaštite prolaznika i zaštite prostora koji se ne uređuju u predmetnoj fazi radova. Radove je obavezan izvršiti izvođač radova prije nego pristupi izvođenju. Izrada sheme organizacije gradilišta prema predviđenoj mehanizaciji Izvoditelja unutar zaštitne zone i uz suglasnost koordinatora II, kojeg prema potrebi imenuje Investitor .</t>
    </r>
  </si>
  <si>
    <t>Prema potrebi dobava, montaža i demontaža montažne pune ograde oko zone zahvata uključujući i gradilišnu ploču. Ograda visine minimalno 2,20 m u svemu prema shemi organizacije gradilišta. Prema potrebi zatražiti i zauzeće javnoprometne površine što je uključeno u cijenu. Ograda mora biti učvršćena na propisan način i osigurana od prevrtanja. 
NAPOMENA:
Prema Programu mjera NN 28/23, točka 1.3.:
„Za potrebe izvođenja građevinskih radova vezanih za obnovu od potresa sukladno Zakonu, Grad Zagreb, Krapinsko-zagorska županija, Zagrebačka županija, Sisačko-moslavačka županija i Karlovačka županija osigurat će, bez naknade, privremenu regulaciju prometa nužnu za organizaciju gradilišta, postav skele i/ili pristup gradilištu za dovoz i odvoz građevnih proizvoda odnosno građevinskog otpada.“</t>
  </si>
  <si>
    <t>pauš</t>
  </si>
  <si>
    <t>I.1.2.</t>
  </si>
  <si>
    <t>Tunelska skela</t>
  </si>
  <si>
    <r>
      <rPr>
        <sz val="11"/>
        <rFont val="Calibri"/>
        <family val="2"/>
        <charset val="238"/>
        <scheme val="minor"/>
      </rPr>
      <t xml:space="preserve">Dobava, postava, skidanje i otprema </t>
    </r>
    <r>
      <rPr>
        <b/>
        <u/>
        <sz val="11"/>
        <rFont val="Calibri"/>
        <family val="2"/>
        <charset val="238"/>
        <scheme val="minor"/>
      </rPr>
      <t xml:space="preserve">tunelske skele </t>
    </r>
    <r>
      <rPr>
        <sz val="11"/>
        <rFont val="Calibri"/>
        <family val="2"/>
        <charset val="238"/>
        <scheme val="minor"/>
      </rPr>
      <t xml:space="preserve">- prolaza za pješake visine min. 3 m, izrađenog od bešavnih cijevi i potrebnih spojnih elemenata, sa svim potrebnim ukrućenjima i sidrenjima. Pokrov tunela izraditi od dasaka 45 mm položenih jedne do druge, izvesti okomitu zaštitu na rubu od daske 48 mm min. visine 30 cm a preko njih postaviti armiranu foliju. Prema ulici izvesti ogradu tunela od pune OSB ploče ili sl. visine 1,0-1,2 m, u svrhu zaštita pješaka od prometa u kretanju. 
Nakon postave skele potrebno je izvesti svu signalizaciju (rasvjeta, putokazi i sl.) kako to nalažu postojeći HTZ propisi. Prije izvedbe skele izvođač je dužan izraditi projekt skele što je u cijeni stavke. Duljina skele na uličnom pročelju iznosi 18.7 metara.
Obračun se provodi po m2 horizontalne projekcije površine skele. </t>
    </r>
  </si>
  <si>
    <t>a)</t>
  </si>
  <si>
    <t>ulično pročelje</t>
  </si>
  <si>
    <t>m2</t>
  </si>
  <si>
    <t>I.1.3.</t>
  </si>
  <si>
    <t>Cijevna fasadna skela</t>
  </si>
  <si>
    <r>
      <rPr>
        <sz val="11"/>
        <rFont val="Calibri"/>
        <family val="2"/>
        <charset val="238"/>
        <scheme val="minor"/>
      </rPr>
      <t xml:space="preserve">Doprema, postava, skidanje i otprema </t>
    </r>
    <r>
      <rPr>
        <b/>
        <u/>
        <sz val="11"/>
        <rFont val="Calibri"/>
        <family val="2"/>
        <charset val="238"/>
        <scheme val="minor"/>
      </rPr>
      <t xml:space="preserve">cijevne fasadne skele </t>
    </r>
    <r>
      <rPr>
        <sz val="11"/>
        <rFont val="Calibri"/>
        <family val="2"/>
        <charset val="238"/>
        <scheme val="minor"/>
      </rPr>
      <t xml:space="preserve">od bešavnih cijevi, na već postavljenu tunelsku skelu. Skelu izvesti prema postojećim HTZ propisima i u svemu kako je opisano u općim uvjetima. U jediničnu cijenu uključiti i zaštitni zastor od jutenih ili plastičnih traka, koje se postavljaju s vanjske strane skele po cijeloj površini. Skelu je potrebno osigurati od prevrtanja sidrenjem u objekt, a od udara groma uzemljenjem. Potrebno je izvesti pomoćne željezne ili drvene ljestve – penjalice u svrhu osiguranja vertikalne komunikacije po skeli. Prije izvedbe skele izvođač je dužan izraditi projekt skele, što je u cijeni stavke. 
Obračun se rpovodi po m2 vertikalne projekcije površine skele. </t>
    </r>
  </si>
  <si>
    <t xml:space="preserve">- skele  se postavlja e za potrebe pregleda nestabilnih dijelova fasade i saniranja pukotina i krovne kućice </t>
  </si>
  <si>
    <t>b)</t>
  </si>
  <si>
    <t>dvorišno pročelje  (unošenje materijala kroz haustor zgrade), skelu je potrebno izmaknuti po cijeloj dužini od balkona. Skela se ne postavlja po punoj površini, nego na pozicijama potrebnim za ojačanja i saniranja pukotina.</t>
  </si>
  <si>
    <t>I.1.4.</t>
  </si>
  <si>
    <t>Zaštita prozora (s vanjske strane)</t>
  </si>
  <si>
    <r>
      <rPr>
        <sz val="11"/>
        <rFont val="Calibri"/>
        <family val="2"/>
        <charset val="238"/>
        <scheme val="minor"/>
      </rPr>
      <t xml:space="preserve">Dobava i postava </t>
    </r>
    <r>
      <rPr>
        <b/>
        <u/>
        <sz val="11"/>
        <rFont val="Calibri"/>
        <family val="2"/>
        <charset val="238"/>
        <scheme val="minor"/>
      </rPr>
      <t>PVC folije za zaštitu otvora</t>
    </r>
    <r>
      <rPr>
        <sz val="11"/>
        <rFont val="Calibri"/>
        <family val="2"/>
        <charset val="238"/>
        <scheme val="minor"/>
      </rPr>
      <t xml:space="preserve"> na dvorišnom pročelju. Folija se pričvršćuje na doprozornike pomoću drvenih letvica, koje su u cijeni stavke. Količinu potvrditi s nadzornim inženjerom ovisno o potrebi zaštite!
Obračun po m2.</t>
    </r>
  </si>
  <si>
    <t>I.1.5.</t>
  </si>
  <si>
    <t>Zaštita prozora stubišta (s unutarnje strane) i ulaznih vrata u stanove</t>
  </si>
  <si>
    <t>Dobava i postava PVC folije za zaštitu prozora i vrata u stubištu. Folija se pričvršćuje lijepljenjem na dovratnik, doprozornik, služi za zaštitu tokom izvođenja radova. 
Obračun po m2.</t>
  </si>
  <si>
    <t>I.1.6.</t>
  </si>
  <si>
    <t>Zaštita instalacija</t>
  </si>
  <si>
    <r>
      <rPr>
        <sz val="11"/>
        <rFont val="Calibri"/>
        <family val="2"/>
        <charset val="238"/>
        <scheme val="minor"/>
      </rPr>
      <t xml:space="preserve">Prije početka radova obavezno </t>
    </r>
    <r>
      <rPr>
        <b/>
        <u/>
        <sz val="11"/>
        <rFont val="Calibri"/>
        <family val="2"/>
        <charset val="238"/>
        <scheme val="minor"/>
      </rPr>
      <t>provjeriti sve izvore napajanja</t>
    </r>
    <r>
      <rPr>
        <sz val="11"/>
        <rFont val="Calibri"/>
        <family val="2"/>
        <charset val="238"/>
        <scheme val="minor"/>
      </rPr>
      <t xml:space="preserve"> rasvjete, antenske kablove i sl. Iste je potrebno izmaknuti ukoliko njihov položaj ometa izvođenje planiranih radova te zaštiti na adekvatan način radi daljnje uporabe. Navedene radove potrebno je izvoditi uz nadzor nadležne stručne osobe. Obračun po kompletu izvedenih radova.
</t>
    </r>
  </si>
  <si>
    <t>kmpl</t>
  </si>
  <si>
    <t>I.1.7.</t>
  </si>
  <si>
    <t>Zaštita plinskih instalacija (cijevi)</t>
  </si>
  <si>
    <t xml:space="preserve">Prije početka radova potrebno je zaštititi postojeće plinske instalacije (cijevi). Plinske instalacije se ne uklanjaju pa ih je potrebno zaštititi tokom izvođenja ojačanja zidova u stubišnom prostoru. Zaštiti instalacije vrši se spožvastim ili sličnim materijalom. Obračun po metru dužnom plinskih instalacija. Stvarne količine utvrditi prema stanju na terenu u dogovoru s nadzornim inženjerom.
</t>
  </si>
  <si>
    <t>zaštita plinskih instalacija</t>
  </si>
  <si>
    <t>m</t>
  </si>
  <si>
    <t>I.1.8.</t>
  </si>
  <si>
    <t>Pregled i uklanjanje nestabilnih dijelova žbuke ulične i dvorišne fasade</t>
  </si>
  <si>
    <t xml:space="preserve">Nakon postavljanja skele na uličnu fasadu (stavka prethodno obračunata) potrebno je laganim tuckanjem (gumenim čekićem) pregledati cijelu uličnu fasadu kako bi se locirali i uklonili nestabilni dijelovi žbuke kod kojih prijeti neposredna opasnost od odlamanja uslijed manjih vibracija. U stavku uključen sav alat i rad potreban za pregled i uklanjanje nestabilnih fragmenata fasadne žbuke te njihov odvoz na gradilišnu deponiju.
</t>
  </si>
  <si>
    <t>površina ulične i dvorišne fasade (bez odbijanja otvora)</t>
  </si>
  <si>
    <t>SKELA UKUPNO:</t>
  </si>
  <si>
    <t>I.2.</t>
  </si>
  <si>
    <t>DEMONTAŽE I RUŠENJA</t>
  </si>
  <si>
    <t>I.2.1.</t>
  </si>
  <si>
    <t>Zaštita podova</t>
  </si>
  <si>
    <t>Dobava, postavljanje i odlaganje zaštitnih podnih obloga za podeste i podove stubišta i u stanovima u obliku tvrdog kartona, geotekstila ili tvrdog kartona, stiropora i tanke OSB ili predoplatne ploče. Zaštitu koristiti prilikom manipulacije namještajem, korištenja radnih ljestvi, pokretnih skela i platformi te od padanja dijelova žbuke sa stropova i zidova. 
Sva oštećenja zbog neadekvatno postavljene zaštite ukolniti će izvođač o svome trošku.
Obračun po m2 zaštićene površine.</t>
  </si>
  <si>
    <t>podovi stubišta (podesti i stubišni krakovi)</t>
  </si>
  <si>
    <t>podovi stanova (radi sanacije nadvoja i ojačanja stropa)</t>
  </si>
  <si>
    <t>I.2.2.</t>
  </si>
  <si>
    <t xml:space="preserve">Zaštita rukohvata </t>
  </si>
  <si>
    <t> Zaštita postojećeg rukohvata stubišta PVC folijom. Visina ograde s rukohvatom do 120 cm. Obračun po m' zaštićene površine.
Nakon sanacije stubišta, rukohvat je potrebno pažljivo očistiti na adekvatan način, uračunati u cijenu. Sva eventualna oštećenja rukohvata izvođač je dužan ukloniti o svojem trošku.</t>
  </si>
  <si>
    <t>I.2.3.</t>
  </si>
  <si>
    <t>Iznošenje namještaja i uklanjanje instalacija na mjestima ojačanja</t>
  </si>
  <si>
    <t>Iznošenje namještaja sa područja zahvata, uključivo demontažu, iznošenje, transport i skladištenje/odlaganje. Moguće da stavku investitori organiziraju sami. Također uklanjanje instalacija na mjestima zahvata, kao što su radijatori, instalacije vodovoda, odvodnje, rasvijetnih tijela, utičnica i sl. Elemente koje nije nužno ukloniti, potrebno je zaštititi! Napomena: Pojedini dijelovi stanova nisu dostupni, te su napisane pretpostavljene vrijednosti!</t>
  </si>
  <si>
    <t>a1)</t>
  </si>
  <si>
    <t>stan na razini prizemlja (prizemlje sjeverozapad)</t>
  </si>
  <si>
    <t>- zaštita namještaja</t>
  </si>
  <si>
    <t>kom</t>
  </si>
  <si>
    <t>- premještanje sitnog namještaja</t>
  </si>
  <si>
    <t>- izmještanje krupnijeg namještaja (krevet,  ormar)</t>
  </si>
  <si>
    <t xml:space="preserve">- rasvjetna tijela </t>
  </si>
  <si>
    <t>a2)</t>
  </si>
  <si>
    <t>stan na razini prizemlja (prizemlje sjeveroistok</t>
  </si>
  <si>
    <t>- premještanje krupnijeg namještaja</t>
  </si>
  <si>
    <t>a3)</t>
  </si>
  <si>
    <t xml:space="preserve">stan na razini 1. kata </t>
  </si>
  <si>
    <t>- uklanjanje električne instalacije (utvrditi na licu mjesta da li je nužno ukloniti dio instalacija)</t>
  </si>
  <si>
    <t>a4)</t>
  </si>
  <si>
    <t xml:space="preserve">stan na razini 2. kata </t>
  </si>
  <si>
    <t>stanovi/nadvoji</t>
  </si>
  <si>
    <t>- unutarnje jedinice split-klima uređaja (količine utvrditi na licu mjesta)</t>
  </si>
  <si>
    <t>c)</t>
  </si>
  <si>
    <t>stubište</t>
  </si>
  <si>
    <t>- uklanjanje električne instalacije</t>
  </si>
  <si>
    <t>- uklanjanje razvodnih elektro kutija</t>
  </si>
  <si>
    <t>- uklanjanje prekidača (za svjetlo/stubišnu rasvjetu i zvona)</t>
  </si>
  <si>
    <t>- uklanjanje kutija za internet</t>
  </si>
  <si>
    <t>- rasvjetna tijela stubišta</t>
  </si>
  <si>
    <t>- kanalice za optički razvod</t>
  </si>
  <si>
    <t>- uklanjanje cijevi vode</t>
  </si>
  <si>
    <t>- zaštita poštanskih sandučića</t>
  </si>
  <si>
    <t>I.2.4.</t>
  </si>
  <si>
    <t>Uklanjanje postojećih zidanih (pregradnih) zidova</t>
  </si>
  <si>
    <t>Pažljivo ručno uklanjanje postojećih elemenata adekvanim alatom. 
Zid debljine cca 20 cm. 
Stavkom  obuhvaćeno rušenje zida zajedno sa završnom oblogom,  uključivo iznošenje šute, utovar na kamione, odvoz I pravilno zbrinjavanje otpadnog materijala na deponiju.
Radove provoditi sa izuzetnim oprezom, uz prethodno izvršena podupiranja i zaštitu konstrukcija i  ostalih elemenata koji se zadržavaju u konačnom rješenju.
Stavka uključuje i laku radnu skelu. U cijenu uključiti i demontažu i ponovnu montažu vrata unutar zida.</t>
  </si>
  <si>
    <t>uklanjanje zida na  1.  katu, duljine L=cca 5,7m i visine cca 3,5m</t>
  </si>
  <si>
    <t>m3</t>
  </si>
  <si>
    <t>demontaža i ponovna montaža vrata</t>
  </si>
  <si>
    <t>I.2.5.</t>
  </si>
  <si>
    <t xml:space="preserve">Uklanjanje žbuke i priprema za ojačanje nosivih zidova </t>
  </si>
  <si>
    <r>
      <rPr>
        <sz val="11"/>
        <rFont val="Calibri"/>
        <family val="2"/>
        <charset val="238"/>
        <scheme val="minor"/>
      </rPr>
      <t>Ručno i strojno uklanjanje postojeće vapnene žbuke</t>
    </r>
    <r>
      <rPr>
        <b/>
        <sz val="11"/>
        <rFont val="Calibri"/>
        <family val="2"/>
        <charset val="238"/>
        <scheme val="minor"/>
      </rPr>
      <t xml:space="preserve"> debljine do 5 cm</t>
    </r>
    <r>
      <rPr>
        <sz val="11"/>
        <rFont val="Calibri"/>
        <family val="2"/>
        <charset val="238"/>
        <scheme val="minor"/>
      </rPr>
      <t xml:space="preserve"> za ojačanje nosivih zidova (na svim mjestima gdje se postavlja ojačanje CRM-om, FRCM-om na nadvojima unutar stanova, te gdje se nadvoji ojačavaju armirano-betonskom konstrukcijom - sve prema grafičkom prilogu).  Žbuka se uklanja do zidanog zida/pune opeke na mjestima gdje su predviđena ojačanja. Prije uklanjanja potrebno je omogućiti predstavniku Gradskog zavoda za zaštitu spomenika kulture i prirode  uvid u eventualne spomeničke dijelove predmetnog dijela zidova u zajedničkom prostoru zgrade te dobiti dopuštenje za uklanjanje završnog sloja. Sav otpadni materijal i šutu potrebno je utovariti u kamione, odvesti i pravilno zbrinuti na deponiju, što je uključeno u cijenu stavke. U stavku uključeno uklanjanje, odvoz i zbrinjavanje otpada žbuke. Stavka uključuje uklanjanje žbuke za sve zidove koji su predviđeni za uklanjanje žbuke, </t>
    </r>
    <r>
      <rPr>
        <u/>
        <sz val="11"/>
        <rFont val="Calibri"/>
        <family val="2"/>
        <charset val="238"/>
        <scheme val="minor"/>
      </rPr>
      <t>bez odbijanja otvora manjih od 3m2.</t>
    </r>
    <r>
      <rPr>
        <sz val="11"/>
        <rFont val="Calibri"/>
        <family val="2"/>
        <charset val="238"/>
        <scheme val="minor"/>
      </rPr>
      <t xml:space="preserve">
Zidovi i mjesta uklanjanje žbuke prema grafičkim prilozima projekta. 
Obračun po m2, stavka uključuje i laku radnu skelu u unutarnjem prostoru.</t>
    </r>
  </si>
  <si>
    <t xml:space="preserve">uklanjanje žbuke sa područja nadvoja ulaznog haustora, te hodnika i stubišta 
</t>
  </si>
  <si>
    <t>- nadvoji haustora</t>
  </si>
  <si>
    <t>- hodnik i stubište</t>
  </si>
  <si>
    <t>zidovi dvorišnog pročelja</t>
  </si>
  <si>
    <t>c1)</t>
  </si>
  <si>
    <t>podrum - stanovi (zidovi i nadvoji)</t>
  </si>
  <si>
    <t>prizemlje - stanovi (zidovi i nadvoji)</t>
  </si>
  <si>
    <t>-zidovi</t>
  </si>
  <si>
    <t>-nadvoji</t>
  </si>
  <si>
    <t>c2)</t>
  </si>
  <si>
    <t>1.kat - stan  (zidovi i nadvoji)</t>
  </si>
  <si>
    <t>c3)</t>
  </si>
  <si>
    <t>2.kat - stan  (zidovi i nadvoji)</t>
  </si>
  <si>
    <t>c4)</t>
  </si>
  <si>
    <t>potkrovlje - zabati</t>
  </si>
  <si>
    <t>I.2.6.</t>
  </si>
  <si>
    <t>Čišćenje zida i priprema sljubnica za sanaciju</t>
  </si>
  <si>
    <t>Čišćenje zidova etaža čeličnim četkama te priprema sljubnica zidova kao priprema za postupak sanacije. U stavku također ulazi uklanjanje dotrajalog morta sljubnica (1/3 debljine zida) kao priprema podloge za ugradnju čeličnih šipka i novog sloja morta. U cijenu stavke ulazi sav potreban rad i materijal, otprašivanje/ispuhivanje komprimiranim zrakom i radna skela (na zdovima na kojima nije postavljena cijevna skela).
Obračun po m2 zida, bez obijanja otvora manjih od 3m2 (uključeno i obijanje uložina/špaleta).
Skela obračunata u prethodnim stavkama.</t>
  </si>
  <si>
    <t xml:space="preserve">priprema sljubnica za sanaciju na području nadvoja ulaznog haustora, te hodnika i stubišta 
</t>
  </si>
  <si>
    <t>Uklanjanje završnih slojeva podova i stropova i priprema za ojačanje nosive konstrukcije</t>
  </si>
  <si>
    <t xml:space="preserve">Ručno i strojno uklanjanje postojećih završnih slojeva (obloga, šuta, podaskanje..) za ojačanje međukatnih konstrukcija (na svim mjestima gdje dolazi  ojačanje tlačnom pločom, OSB podaskanjem, povezivanja konstrukcija radi kontinuiteta, ili prodora kroz postojeću konstrukciju.  Sav otpadni materijal i šutu potrebno je odvesti na najbližu deponiju. U stavku uključeno uklanjanje, odvoz i zbrinjavanje otpada žbuke. Dobava i postava PVC folije za zaštitu prozora vrata uključene u stavku. U cijenu uključeno izmještanje galanterije i ostalih elemenata (čišćenje i deponiranje materijala i otpada u zasebnoj stavci). </t>
  </si>
  <si>
    <t>uklanjanje slojeva poda</t>
  </si>
  <si>
    <t>Međukatna konstrukcija pozicije 400 - gornje lice (pod tavana)</t>
  </si>
  <si>
    <t>Međukatna konstrukcija pozicije 200 - gornje lice (pod 1. kata)</t>
  </si>
  <si>
    <t>Međukatna konstrukcija poda prizemlja (za nastavak CRM-a iz podruma)</t>
  </si>
  <si>
    <t>uklanjanje slojeva stropa</t>
  </si>
  <si>
    <t>Međukatna konstrukcija pozicije 300 - donje lice (strop 1. kata)</t>
  </si>
  <si>
    <t>I.2.7.</t>
  </si>
  <si>
    <t xml:space="preserve">Čišćenje gradilišta tokom obavljanja radova </t>
  </si>
  <si>
    <t>Čišćenje gradilišta od šute, utovar i odvoz na gradski deponij ili mjesto zbrinjavanja. Predvišeno je da se tijekom izvođenja radova zona zahvata očisti 3 puta.</t>
  </si>
  <si>
    <t>DEMONTAŽE I RUŠENJA UKUPNO:</t>
  </si>
  <si>
    <t>REKAPITULACIJA - PRIPREMNI RADOVI</t>
  </si>
  <si>
    <t>- opravdani troškovi</t>
  </si>
  <si>
    <t>- neopravdani troškovi</t>
  </si>
  <si>
    <t>UKUPNO SKELA:</t>
  </si>
  <si>
    <t>UKUPNO DEMONTAŽE I RUŠENJA:</t>
  </si>
  <si>
    <t>I.</t>
  </si>
  <si>
    <t>PRIPREMNI RADOVI UKUPNO (I.1. + I.2.)</t>
  </si>
  <si>
    <t>UKUPNO:</t>
  </si>
  <si>
    <t>II</t>
  </si>
  <si>
    <t>ZEMLJANI RADOVI</t>
  </si>
  <si>
    <t>II.</t>
  </si>
  <si>
    <t xml:space="preserve">ZEMLJANI RADOVI UKUPNO
</t>
  </si>
  <si>
    <t>III</t>
  </si>
  <si>
    <t>ARMIRANO-BETONSKI RADOVI</t>
  </si>
  <si>
    <t>III.1.</t>
  </si>
  <si>
    <t>Izvedba novih AB vertikalnih serklaža na mjestima izrade novih omeđenih zidova</t>
  </si>
  <si>
    <t>Dobava materijala te izrada novih AB vertikalnih serklaža  na mjestu novih omeđenih zidova.Točno mjesto izvedbe prikazano u grafičkom djelu projekta. AB vertikalne serklaže potrebno je "ušlicanti" u uzdužne zidove. Dimenzija AB serklaža iznosi 20x25 cm. 
Beton za izradu je C25/30, kvaliteta čelika B500B.
U stavku je uračunat beton sa potrebnom armaturom, ankerima i sidrima, oplata te sav ostali materijal i rad do kompletnog završetka AB serklaža. 
Obračun po m3 za beton, kg za armaturu i m2 za oplatu.</t>
  </si>
  <si>
    <t>III.1.1.</t>
  </si>
  <si>
    <t>Zid  na 1. katu
- serklaži dimenzija 20*25 cm</t>
  </si>
  <si>
    <t xml:space="preserve">postavljanje ankera za sprezanje sa okolnim zidovima </t>
  </si>
  <si>
    <r>
      <rPr>
        <sz val="11"/>
        <rFont val="Calibri"/>
        <family val="2"/>
        <charset val="238"/>
        <scheme val="minor"/>
      </rPr>
      <t xml:space="preserve">Obračun po kg ugrađenih ankera </t>
    </r>
    <r>
      <rPr>
        <sz val="11"/>
        <rFont val="Calibri"/>
        <family val="2"/>
        <charset val="238"/>
      </rPr>
      <t>Ø</t>
    </r>
    <r>
      <rPr>
        <sz val="11"/>
        <rFont val="Calibri"/>
        <family val="2"/>
        <charset val="238"/>
      </rPr>
      <t>12</t>
    </r>
    <r>
      <rPr>
        <sz val="11"/>
        <rFont val="Calibri"/>
        <family val="2"/>
        <charset val="238"/>
        <scheme val="minor"/>
      </rPr>
      <t xml:space="preserve"> za sprezanje s obodnim zidovima (cca 72kom, L=90 cm, 2kom svakih 40cm, sidrenih pod kutom)</t>
    </r>
  </si>
  <si>
    <t>kg</t>
  </si>
  <si>
    <t>Bušenje rupa dubine 30 cm i zalijevanje neeskpandirajućom smjesom za sidrenje na bazi cementa. Obračunato po m'. (L rupe cca 30cm)</t>
  </si>
  <si>
    <t>m'</t>
  </si>
  <si>
    <t>beton</t>
  </si>
  <si>
    <t>armatura (armirati sa 4Ø14 i vilicama Ø8/15, te povezati sa postojećom nosivom konstrukcijom i hor.serklazima)</t>
  </si>
  <si>
    <t>d)</t>
  </si>
  <si>
    <t>oplata, širina 25 cm</t>
  </si>
  <si>
    <t>III.2.</t>
  </si>
  <si>
    <t>Izrada AB horizontalnih serklaža na mjestima izrade novih omeđenih zidova i iznad zida u osi C-C</t>
  </si>
  <si>
    <t>Dobava materijala te izrada novih AB horizontalnih serklaža  na mjestu novih omeđenih zidova, te iznad zida u osi C-C na razin istropa prizemlja (poz 200), kako je prikazano u grafičkom dijelu projekta.  AB horizontalne serklaže potrebno je ugraditi u uzdužne zidove 20cm tako što će se dio postojećeg ziđa prethodno odštemati. Dimenzija AB serklaža iznosi 20x25 cm. 
Beton za izradu je C25/30, kvaliteta čelika B500B.
U stavku je uračunat beton sa potrebnom armaturom, ankerima i sidrima, oplata te sav ostali materijal i rad do kompletnog završetka AB serklaža. 
Obračun po m3 za beton, kg za armaturu i m2 za oplatu.</t>
  </si>
  <si>
    <r>
      <rPr>
        <sz val="11"/>
        <rFont val="Calibri"/>
        <family val="2"/>
        <charset val="238"/>
        <scheme val="minor"/>
      </rPr>
      <t xml:space="preserve">Obračun po kg ugrađenih ankera </t>
    </r>
    <r>
      <rPr>
        <sz val="11"/>
        <rFont val="Calibri"/>
        <family val="2"/>
        <charset val="238"/>
      </rPr>
      <t>Ø</t>
    </r>
    <r>
      <rPr>
        <sz val="11"/>
        <rFont val="Calibri"/>
        <family val="2"/>
        <charset val="238"/>
      </rPr>
      <t>12</t>
    </r>
    <r>
      <rPr>
        <sz val="11"/>
        <rFont val="Calibri"/>
        <family val="2"/>
        <charset val="238"/>
        <scheme val="minor"/>
      </rPr>
      <t xml:space="preserve"> za sprezanje s obodnim zidovima (cca 72kom, L=70 cm, 2kom svakih 40cm, sidrenih pod kutom)</t>
    </r>
  </si>
  <si>
    <r>
      <rPr>
        <sz val="11"/>
        <color theme="1"/>
        <rFont val="Calibri"/>
        <family val="2"/>
        <charset val="238"/>
        <scheme val="minor"/>
      </rPr>
      <t>armatura (armirati sa 4</t>
    </r>
    <r>
      <rPr>
        <sz val="11"/>
        <color theme="1"/>
        <rFont val="Calibri"/>
        <family val="2"/>
        <charset val="238"/>
      </rPr>
      <t>Ø12 i vilicama Ø8/15, te povezati sa tlačnom pločom iznad)</t>
    </r>
  </si>
  <si>
    <t>e)</t>
  </si>
  <si>
    <t>oplata, širina do 20 cm</t>
  </si>
  <si>
    <t>III.3.</t>
  </si>
  <si>
    <t>Izvedba tlačne ploče d=6cm</t>
  </si>
  <si>
    <t>Dobava i doprema materijala te izvedba sloja tlačne ploče d=6cm u razini poda potkrovlja  i 1. kata na prethodno očišćenu i pripremljenu podlogu. Ploča se armira mrežama Q-257, te se spreže s grednicima postojeće međukatne konstrukcije putem vijaka s cilindričnom glavom kao Elascon Sfix-1 d=8mm, L=150mm ili jednakovrijedan.  Uz rubove nosivih zidova postavljati 2 moždanika, a sve prema uputama iz grafičkih priloga. Tlačnu ploču sidriti u obodne nosive zidove (sustav kemijskog sidrenja)  putem ankera promjera 16mm, prema detaljima iz grafičkih priloga.  U pregradnim zidovima nakon uklonjenih slojeva izraditi manje otvore (detalj S1) za prolaz šipki i sprezanje tlačne ploče. Po potrebi pregradne zidove stabilizirati. U cijenu stavke ulazi sav rad i materijal. Obračun po m2 tlačne ploče i kg armature. Klasa čelika B500B. Klasa betona C30/37.</t>
  </si>
  <si>
    <t xml:space="preserve"> - pod tavana</t>
  </si>
  <si>
    <t>Obračun po m2 izvedene tlačne ploče</t>
  </si>
  <si>
    <t>Obračun po kg ugrađenih mreža Q-257</t>
  </si>
  <si>
    <r>
      <rPr>
        <sz val="11"/>
        <rFont val="Calibri"/>
        <family val="2"/>
        <charset val="238"/>
        <scheme val="minor"/>
      </rPr>
      <t xml:space="preserve">Obračun po kg ugrađenih ankera </t>
    </r>
    <r>
      <rPr>
        <sz val="11"/>
        <rFont val="Calibri"/>
        <family val="2"/>
        <charset val="238"/>
      </rPr>
      <t>Ø</t>
    </r>
    <r>
      <rPr>
        <sz val="11"/>
        <rFont val="Calibri"/>
        <family val="2"/>
        <charset val="238"/>
      </rPr>
      <t>16</t>
    </r>
    <r>
      <rPr>
        <sz val="11"/>
        <rFont val="Calibri"/>
        <family val="2"/>
        <charset val="238"/>
        <scheme val="minor"/>
      </rPr>
      <t xml:space="preserve"> za sprezanje s obodnim i središnjim zidovima (cca 130kom, L=70cm, sidrenih pod kutom od 45°, na razmakui od 50cm)</t>
    </r>
  </si>
  <si>
    <t>Šipke Ø12 za sprezanje između otvora u pregradnim zidovima (detalj S1)</t>
  </si>
  <si>
    <t>Moždanici za sprezanje s cilindričnom glavom L=15cm, d=8mm</t>
  </si>
  <si>
    <t xml:space="preserve"> - pod 1. kata</t>
  </si>
  <si>
    <r>
      <rPr>
        <sz val="11"/>
        <rFont val="Calibri"/>
        <family val="2"/>
        <charset val="238"/>
        <scheme val="minor"/>
      </rPr>
      <t xml:space="preserve">Obračun po kg ugrađenih ankera </t>
    </r>
    <r>
      <rPr>
        <sz val="11"/>
        <rFont val="Calibri"/>
        <family val="2"/>
        <charset val="238"/>
      </rPr>
      <t>Ø</t>
    </r>
    <r>
      <rPr>
        <sz val="11"/>
        <rFont val="Calibri"/>
        <family val="2"/>
        <charset val="238"/>
      </rPr>
      <t>16</t>
    </r>
    <r>
      <rPr>
        <sz val="11"/>
        <rFont val="Calibri"/>
        <family val="2"/>
        <charset val="238"/>
        <scheme val="minor"/>
      </rPr>
      <t xml:space="preserve"> za sprezanje s obodnim i središnjim zidovima (cca 130kom, L=70cm, sidrenih pod kutom od 45°, na razmakui od 70cm)</t>
    </r>
  </si>
  <si>
    <t>Moždanici za sprezanje s cilindričnom glavom L=15cm, d=8mm (kao Elascon Sfix-1 ili jednakovrijedno)</t>
  </si>
  <si>
    <t>III.4.</t>
  </si>
  <si>
    <t>Izrada AB  ojačanja raspucalih nadvoja</t>
  </si>
  <si>
    <t>Dobava materijala te izrada novog AB ojačanja raspucalih nadvoja, sve prema detalju iz grafičkih priloga. Širinu prilagoditi postojećoj širini nadvoja. Klasa betona C30/37, kvaliteta čelika B500B.
U stavku je uračunat beton sa potrebnom armaturom, ankerima i sidrima, oplata te sav ostali materijal i rad do kompletnog završetka stavke.
Obračun po m3 za beton, kg za armaturu i m2 za oplatu.</t>
  </si>
  <si>
    <r>
      <rPr>
        <sz val="11"/>
        <rFont val="Calibri"/>
        <family val="2"/>
        <charset val="238"/>
        <scheme val="minor"/>
      </rPr>
      <t xml:space="preserve">Obračun po kg ugrađenih ankera </t>
    </r>
    <r>
      <rPr>
        <sz val="11"/>
        <rFont val="Calibri"/>
        <family val="2"/>
        <charset val="238"/>
      </rPr>
      <t>Ø</t>
    </r>
    <r>
      <rPr>
        <sz val="11"/>
        <rFont val="Calibri"/>
        <family val="2"/>
        <charset val="238"/>
      </rPr>
      <t>12</t>
    </r>
    <r>
      <rPr>
        <sz val="11"/>
        <rFont val="Calibri"/>
        <family val="2"/>
        <charset val="238"/>
        <scheme val="minor"/>
      </rPr>
      <t xml:space="preserve"> za sprezanje s obodnim zidovima (cca 72kom, L=70 cm, 1kom svakih 60cm, sidrenih pod kutom)</t>
    </r>
  </si>
  <si>
    <t xml:space="preserve">Bušenje rupa dubine 20 cm i zalijevanje neeskpandirajućom smjesom za sidrenje na bazi cementa. Obračunato po m'. </t>
  </si>
  <si>
    <t>armatura</t>
  </si>
  <si>
    <t>oplata</t>
  </si>
  <si>
    <t>III.5.</t>
  </si>
  <si>
    <t>Šivanje pukotina</t>
  </si>
  <si>
    <t>Dobava, doprema te ugradnja armaturnih šipki promjera 8mm rebraste armature klase B500B. Šipke duljine 100cm ugrađuju se uzduž pukotine na pozicijama označenim grafičkim prilogom, u prethodno očišćenu sljubnicu (proširenu na min 2cm) u visokovrijedni mort.
U stavku je uračunat beton sa potrebnom armaturom, te sav ostali materijal i rad do kompletnog završetka stavke. 
Obračun po m' ušivenih pukotina.</t>
  </si>
  <si>
    <t>III.</t>
  </si>
  <si>
    <t>ARMIRANO-BETONSKI RADOVI UKUPNO
(svi radovi su opravdani trošak)</t>
  </si>
  <si>
    <t>IV.</t>
  </si>
  <si>
    <t>ZIDARSKI I ZIDARSKO-FASADERSKI RADOVI</t>
  </si>
  <si>
    <t>IV.1.</t>
  </si>
  <si>
    <t>ZIDARSKI RADOVI</t>
  </si>
  <si>
    <t>IV.1.1.</t>
  </si>
  <si>
    <t>Zidanje novih zidova na mjestu postojećih uklonjenih zidova</t>
  </si>
  <si>
    <t>Zidanje novih unutarnjih poprečnih omeđenih zidova od pune opeke srednje tlačne čvrstoće fck=10 N/mm2. Zidanje u tankoslojnom  produžnom mortu M10. 
U cijenu stavke uračunata dobava materijala i izvedba, kao i laka radna skela, te transport materijala do mjesta ugradbe. 
Obračun po m3.
Skela obračunata u prethodnim stavkama.</t>
  </si>
  <si>
    <r>
      <rPr>
        <sz val="11"/>
        <rFont val="Calibri"/>
        <family val="2"/>
        <charset val="238"/>
        <scheme val="minor"/>
      </rPr>
      <t xml:space="preserve">Zidovi između stambenih jedinica na 1. katu </t>
    </r>
    <r>
      <rPr>
        <b/>
        <sz val="11"/>
        <rFont val="Calibri"/>
        <family val="2"/>
        <charset val="238"/>
        <scheme val="minor"/>
      </rPr>
      <t>debljina 25 cm</t>
    </r>
  </si>
  <si>
    <t>IV.1.2.</t>
  </si>
  <si>
    <t>Prezidavanje urušenih dijelova krovne kućice</t>
  </si>
  <si>
    <t>Prezidavanje urušenog dijela krovne kućice s ulične strane punom opekom formata  kao izvorna opeka . Poitrebno ukloniti sve dotrajale, oštećene  i nestabilne dijelove zida, te izvršiti prezidavanje. Zidanje u tankoslojnom  produžnom mortu M5. 
U cijenu stavke uračunata dobava materijala i izvedba, kao i laka radna skela, te transport materijala do mjesta ugradbe. 
Obračun po m3.
Skela obračunata u prethodnim stavkama.</t>
  </si>
  <si>
    <t>Prezidavanje dijela krovne kućice</t>
  </si>
  <si>
    <t>IV.1.3.</t>
  </si>
  <si>
    <t>Zapunjavanje dotrajalih sljubnica reparaturnim 
mortom</t>
  </si>
  <si>
    <t>Stavka obuhvaća izradu i ugradnju reparaturnog morta u prethodno očišćene sljubnice postojećih zidova te njegovo izravnavanje sa ravninom zida. U cijenu stavke ulazi sav potreban rad i materijal. Obračun po m2 zida (uračunato 50 posto zida od ukupno uklonjene žbuke).
Skela obračunata u prethodnim stavkama.</t>
  </si>
  <si>
    <t xml:space="preserve">reparacija područja ulaznog haustora, te hodnika i stubišta 
</t>
  </si>
  <si>
    <t>- hodnik i stubiste</t>
  </si>
  <si>
    <t>potkrovlje - nazidnice</t>
  </si>
  <si>
    <t>sljubnice dimnjaka koji se površinski ojačavaju</t>
  </si>
  <si>
    <t>IV.1.4.</t>
  </si>
  <si>
    <t>Injektiranje nadvoja</t>
  </si>
  <si>
    <t>Dobava materijala i sanacija rastresenih postojećih nadvoja injektiranjem. U cijenu stavke ulazi sav potreban materijal, rad i pribor do gotovosti stavke. 
Računato u prosjeku 1m' po pukotini. Pukotine zabilježene unutar grafičkih priloga. Prije injektiranja oštećenijih nadvoja obavezno postaviti pridržanja (na ulaznom haustoru već postoje - izvedena u sklopu mjera hitnih sanacija).
Točna količina utvrdit će se nakon uklanjanja žbuke u dogovoru s nadzornim inženjerom i projektantom.
Skela obračunata u prethodnim stavkama.</t>
  </si>
  <si>
    <t>IV.1.5.</t>
  </si>
  <si>
    <t>Ojačanje postojećih zidova CRM sustavom</t>
  </si>
  <si>
    <t>Nabava doprema i ugradnja CRM sustava na svim dijelovima predviđenim prema grafičkom prilogu. CRM sustav sastoji se od: mreže,morta,sidra, šešira za sidro, vezivo za sidro i kutnika.                                                                                                                                                                                              Mreža; tip kao OLY MESH GLASS 66X66 ili jednakovrijedno, sljedećih karakteristka;  materijal; stakloplastika, karakteristična vlačna čvrstoća mreže: min 88,5 kN, elastični modul: 36 MPa, karakteristična vlačna čvrstoća jedne šipke: 5,9 kN.                                                                                                                                                                                                                            Mort; tip kao OLY WALL STRUKTURA F ili jednakovrijedno sljedećih karakteristika: NHL suklano UNI EN 459-1, tlačna čvrstoća: nakon 28 dana ≥15MPa, sukladno UNI EN 1015-12, početna čvrstoća na smicanje  u kombinaciji sa elementima za zidanje prema EN 771:0,17 MPa, sadržaj klorida, prema EN1015-17: ≤ 0,01 %, reakcija na požar EN 13501-1 : A1, otvor mreže 99x99 mm.                                                                                                                                                                                                                   Sidra; tip kao OLY ROD GLASS ili jednakovrijedno sljedećih karakteristika; materijal; stakloplastika, promjer sidra: 8mm,duljine 10-20-30-40-50-60-70-80-90-100 cm, vlačna čvrstoća sloma; &gt;30 kN, modul elastičnosti šipke: &gt;23 GPa, izduljenje pri slomu: &gt;1,5%.  Sidra se ugrađuju 4 kom/m2.                                                                                                                                               Vezivo za sidro; tip kao OLY RESIN  I ili jednakovrijedno.</t>
  </si>
  <si>
    <t xml:space="preserve"> Vinilestersko kemijsko sidro u patronama za konstrukcijsko sidrenje,bez stirena, certificirano od strane ETA.                                                                                                              Kutnik ; tip kao OLY MESH CORNER GLASS 66X66 ili jednakovrijedno. Karakteristična vlačna čvrstoća mreže: 57 kN/m, modul elastičnosti: 27 GPa. Dimenzije kutnika 33x33 cm, otvor mreže 66x66 mm.                                                                                                                                                                                                                                                                                                     UGRADNJA: Ukupna debljina CRM sustava (mort+mreža+mort) iznosi 2,5-3 cm.                                                                     Ispuna sljubica izvodi se mortom jednakih specifikacija kao što je opisano u ovoj stavci, prema tehnologiji proizvođaća i dio je ove stavke.  Pripremni radovi koji nisu dio ove stavke ; obijanje žbuke, čišćenje sljubnica 1,5-2 cm, pranje zidova vodom pod niskim tlakom. Obračun po izvedenom m2 lica zida navedenim CRM sustavom. Na mjestima međukatnih konstrukcija sustav se nastavlja (uklanjanje slojeva i priprema u zasebnoj stavci.)</t>
  </si>
  <si>
    <t>- unutarnji i vanjski zidovi</t>
  </si>
  <si>
    <t>- ugradnja sidara, 4 kom/m2</t>
  </si>
  <si>
    <t>IV.1.6.</t>
  </si>
  <si>
    <t>Ojačanje oštećenih nadvoja i prezidanog zida  FRCM sustavom</t>
  </si>
  <si>
    <r>
      <rPr>
        <sz val="11"/>
        <rFont val="Calibri"/>
        <family val="2"/>
        <charset val="238"/>
        <scheme val="minor"/>
      </rPr>
      <t>Detalji ojačanja vidljivi na nacrtu -</t>
    </r>
    <r>
      <rPr>
        <sz val="12"/>
        <rFont val="Calibri"/>
        <family val="2"/>
        <charset val="238"/>
        <scheme val="minor"/>
      </rPr>
      <t xml:space="preserve"> </t>
    </r>
    <r>
      <rPr>
        <sz val="11"/>
        <rFont val="Calibri"/>
        <family val="2"/>
        <charset val="238"/>
        <scheme val="minor"/>
      </rPr>
      <t xml:space="preserve">Vidljiv tlocrtni položaj pojedinih nadvoja te grafički prikaz detalja. </t>
    </r>
  </si>
  <si>
    <t>- obijanje žbuke i čišćenje obračunato stavkom I.2.5. i I.2.6.
-  žbukanje armiranom produžnom žbukom (FRCM mreža). 
Prije ugradnje FRCM platna, potrebno je ponovno fugirati sljubnice mortom visoke duktilnosti na bazi vapna i pucolana. Mort se nanosi između elemenata ziđa lopaticom, lagano pristiskajući kako bi se poboljšala prionjivost. Višak morta treba ukloniti odmah nakon ugradnje te, ako je potrebno, očistiti sljubnice vlažnom spužvom ili četkom. Dakle, podloga mora biti čista (vlaga u podlozi manja ili jednaka 6%) bez masti, prašine i odvajajućih dijelova. Ukoliko je podloga neravna, potrebno ju je izravnati reparaturnim mortom Oxal RM-L ili jednakovrijednim. Debljina morta ne smije biti manja od 6 mm i mora pratiti pukotinu u minimalnoj širini od 40 cm.</t>
  </si>
  <si>
    <t xml:space="preserve">Karakteristike morta:- najveće zrno 1,2 mm; Dinamički E-modul 19800 N/mm2; tlačna čvrstoća 1,9 N/mm2; vlačna čvrstoća 3,9 N/mm2; Klasa R1 (EN 1504-3 ili jednakovrijedno); visoko otporan na sulfat, vodootporan, modificiran mikrosilkom. Mort treba biti otporan na temperaturu, otapanje i smrzavanje. Nezapaljiv prema EN 13501-1, klasa građevinskog materijala A1.                                                                       </t>
  </si>
  <si>
    <t>Karakteristika FRCM platna na bazi jednosmjernih karbonskih vlakana, "suhim"/"mokrim" postupkom koristeći dvokomponentnu epoksidnu smolu MC-Dur 1209 TX ili jednakovrijeno za impregnaciju tkanine i lijepljenje na podlogu. Platno C-Sheet UNI DIRECT 300 ili jednokovrijedno lijepi se na prethodno pripremljenu podlogu. Karakteristike FRCM platna: vlačna čvrstoča 1400MPa; tlačna čvrstoća 980GPa; Modul zatezanja: 119GPa; Čvrstoća savijanja:1290MPa;Kompresijski modul:118GPa. Platno se lijepi epoksidnim ljepilom MC-Dur 1209 TX ili jednakovrijednim. Na zalijepljeno platno nanosi se novi sloj epoksidnog ljepila. koje se posipava do potpune zasićenosti kvarcnim pijeskom 0,4-0,8mm- Kvarcni pijesak je veza za završnu obradu vapneno- cementnom žbukom.</t>
  </si>
  <si>
    <t xml:space="preserve">
Plinske cijevi ispred nadvoja potrebno je prethodno zaštititi primerom i plastizolom (koji se ne uklanja do završetka obnove i nanošenja ostalih slojeva - žbuke, gleta, završne boje). Na mjestima međukatnih konstrukcija sustav se nastavlja (uklanjanje slojeva i priprema u zasebnoj stavci.)
Obračun po m2 ugrađene mrežice.
</t>
  </si>
  <si>
    <t>- nadvoji</t>
  </si>
  <si>
    <t>- prezidani zid krovne kućice</t>
  </si>
  <si>
    <t>IV.1.7.</t>
  </si>
  <si>
    <t>Površinsko ojačanje dimnjaka</t>
  </si>
  <si>
    <t>Površinsko ojačanje dimnjaka „rabic mrežicom”. Dimnjaci se vraćaju izgledom i obradom u prvobitan izgled, pri čemu se oblažu cementnom žbukom u koju se polažu „rabic mrežice” po cijelom obodu dimnjaka (od poda tavana do vrha dimnjaka). „Rabic mrežica” se polaže u tanki sloj cementne žbuke debljine 10 do 20 mm, a zatim se nanosi završni sloj cementne žbuke debljine 10 do20 mm po principu „svježe na svježe”. Stavka obuhvaća pripremu površina dimnjaka za polaganje ojačanja, dopremu, spravljanje i ugradnju cementne žbuke, nabavku dopremu i ugradnju „rabic mrežice”. Opis i uvjeti kvalitete materijala su prema projektu ojačanja. Cijena uključuje sav rad, materijal i opremu potrebnu za potpuno dovršenje stavke. Obračun po m2 ugrađenoga ojačanja.</t>
  </si>
  <si>
    <t>Obračun po m2 ugrađenog ojačanja</t>
  </si>
  <si>
    <t>IV.1.8.</t>
  </si>
  <si>
    <t>Vraćanje instalacija</t>
  </si>
  <si>
    <t xml:space="preserve">Nakon radova na ojačanju I sanaciji unutarnjih zidova, potrebno je sve instalacije vratiti kako je bilo u početnom zatečenom stanju. Stavka podrazumjeva vraćanje I montiranje plinske instalacije, rasvjetnih tijela, utičnica, I svih ostalih instalacija, sve točno kako je bilo u stanje prije početka radova. 
Obračun prema točno izvedenim količinama (kom, m). </t>
  </si>
  <si>
    <t>stanovi</t>
  </si>
  <si>
    <t>vraćanje namještaja</t>
  </si>
  <si>
    <t>vraćanje električne instalacije</t>
  </si>
  <si>
    <t>vraćanje jedinice split-klima uređaja</t>
  </si>
  <si>
    <t>vraćanje razvodnih elektro kutija</t>
  </si>
  <si>
    <t>vraćanje prekidača (za svjetlo/stubišnu rasvjetu i zvona)</t>
  </si>
  <si>
    <t>vraćanje kutija za internet</t>
  </si>
  <si>
    <t>rasvjetna tijela stubišta</t>
  </si>
  <si>
    <t>kanalice za optički razvod</t>
  </si>
  <si>
    <t>vraćanje cijevi vode</t>
  </si>
  <si>
    <t>vraćanje poštanskih sandrčića</t>
  </si>
  <si>
    <t>IV.1.9.</t>
  </si>
  <si>
    <t>Vraćanje klima uređaja</t>
  </si>
  <si>
    <t>Vraćanje postojećih/privremeno deponiranih vanjskih jedinica klima uređaja na prethodno uklonjeno mjesto.
Potrebno je ugraditi nosače za jedinice i pričvrstiti ih opeku a prije nanošenja sloja ojačanja.
Obračun po komadu ponovno postavljene vanjske jedinice split-klima uređaja te spajanje na elektroinstalaciju. Količine je ptorebno potvrditi s nadzornim inženjerom na licu mjesta!</t>
  </si>
  <si>
    <t>vanjske jedinice split-klima uređaja</t>
  </si>
  <si>
    <t>nosači, obračun po dva nosača za jednu jedinicu split-klima uređaja</t>
  </si>
  <si>
    <t>ZIDARSKI RADOVI UKUPNO:</t>
  </si>
  <si>
    <t>IV.2.</t>
  </si>
  <si>
    <t>ZIDARSKO-FASADERSKI RADOVI</t>
  </si>
  <si>
    <t>IV.2.1.</t>
  </si>
  <si>
    <t>Žbukanje novih zidanih zidova</t>
  </si>
  <si>
    <r>
      <rPr>
        <sz val="11"/>
        <rFont val="Calibri"/>
        <family val="2"/>
        <charset val="238"/>
        <scheme val="minor"/>
      </rPr>
      <t xml:space="preserve">Dobava potrebnog materijala te žbukanje ploha unutarnjih površina novih zidanih zidova. Žbukanje se izvodi vapneno cementnom žbukom. Izvesti špric i finu tankoslojnu žbuku ukupne debljine 2 cm. Uključivo prethodno čišćenje i ispuhivanje reški i vlaženja ploha vodom. Završna obrada zaribane strukture, jednolična bez velikih rupa i izbočina. </t>
    </r>
    <r>
      <rPr>
        <b/>
        <sz val="11"/>
        <rFont val="Calibri"/>
        <family val="2"/>
        <charset val="238"/>
        <scheme val="minor"/>
      </rPr>
      <t>O</t>
    </r>
    <r>
      <rPr>
        <sz val="11"/>
        <rFont val="Calibri"/>
        <family val="2"/>
        <charset val="238"/>
        <scheme val="minor"/>
      </rPr>
      <t>brada uložina/špaleta uključena u cijeni.
Skela obračunata u prethodnim stavkama.</t>
    </r>
  </si>
  <si>
    <t>Zid između stanova na 1. i 2. katu</t>
  </si>
  <si>
    <t>- žbukanje</t>
  </si>
  <si>
    <t>- gletanje
NAPOMENA: NEOPRAVDAN TROŠAK</t>
  </si>
  <si>
    <t>- bojanje
NAPOMENA: NEOPRAVDAN TROŠAK</t>
  </si>
  <si>
    <t>IV.2.2.</t>
  </si>
  <si>
    <t xml:space="preserve">Izrada fasade na mjestu ojačanja vanjskog fasadnog dvorišnog zida </t>
  </si>
  <si>
    <t xml:space="preserve">Žbukanje ravnih površina dvorišnog pročelja obnovljenog CRM sutavom dekorativnom žbukom M-5, omjera 1:3:9 sa završnom zaribanom (strukturiranom) žbukom (točnu veličinu zrna odrediti konzervatorskim istraživanjima).
Žbuka se nanosi ručno na ravne površine pročelja, izvesti prema slijedećim fazama: na navlaženu površinu zida nanijeti rijetki cementni mort-špric omjera 1:2. Na tako pripremljenu podlogu nanijeti osnovni sloj grube produžne žbuke. Kada se osnovni sloj potpuno osuši i potom obilno navlaži nanosi se završni sloj produžne žbuke. Tokom žbukanja obavezno voditi računa o zadržavanju razvedenosti ravnih površina.  
Obračun po m2 izvedene žbuke (bez odbijanja otvora), uključena i obrada špaleta te žbukanje dvorišnog vijenca r.š. 60-70 cm. </t>
  </si>
  <si>
    <t>cementni špric, gruba žbuka (d= 2-2,5 cm)</t>
  </si>
  <si>
    <t>završna zaribana (strukturirana) žbuka d= 1,0-1,5 cm</t>
  </si>
  <si>
    <t>IV.2.3.</t>
  </si>
  <si>
    <t>Žbukanje na mjestu ojačanja zidova i nadvoja</t>
  </si>
  <si>
    <r>
      <rPr>
        <sz val="11"/>
        <rFont val="Calibri"/>
        <family val="2"/>
        <charset val="238"/>
        <scheme val="minor"/>
      </rPr>
      <t xml:space="preserve">Žbukanje ravnih površina  produžnom grubom žbukom M-5, omjera 1:3:9 sa završnom zaribanom glatkom žbukom.
Žbuka se nanosi ručno na ravne površine pročelja, izvesti prema slijedećim fazama: na navlaženu površinu zida nanijeti rijetki cementni mort-špric omjera 1:2. Na tako pripremljenu podlogu nanijeti osnovni sloj grube produžne žbuke. Kada se osnovni sloj potpuno osuši i potom obilno navlaži nanosi se završni sloj produžne žbuke. Tokom žbukanja obavezno voditi računa o zadržavanju razvedenosti ravnih površina.  
Obračun po m2 izvedene žbuke (bez odbijanja otvora), uključena i obrada špaleta. 
</t>
    </r>
    <r>
      <rPr>
        <sz val="11"/>
        <rFont val="Calibri"/>
        <family val="2"/>
        <charset val="238"/>
        <scheme val="minor"/>
      </rPr>
      <t>Skela obračunata u prethodnim stavkama.</t>
    </r>
  </si>
  <si>
    <t>CEMENTNI ŠRPIC, GRUBA ŽBUKA (d=2-2,5cm)</t>
  </si>
  <si>
    <t xml:space="preserve">područje nadvoja ulaznog haustora, te hodnika i stubišta 
</t>
  </si>
  <si>
    <t>ZAVRŠNA GLATKA ŽBUKA d= 1,0-1,5 cm</t>
  </si>
  <si>
    <t>GLETANJE</t>
  </si>
  <si>
    <t>NAPOMENA: NEOPRAVDAN TROŠAK</t>
  </si>
  <si>
    <t>-otvori u pregradnim zidovima za prolaz flahova</t>
  </si>
  <si>
    <t>ZIDARSKO-FASADERSKI RADOVI UKUPNO:</t>
  </si>
  <si>
    <t>REKAPITULACIJA - ZIDARSKI I ZIDARSKO-FASADERSKI RADOVI</t>
  </si>
  <si>
    <t>UKUPNO ZIDARSKO-FASADERSKI RADOVI:</t>
  </si>
  <si>
    <t>ZIDARSKI I ZIDARSKO-FASADERSKI RADOVI UKUPNO (IV.1. + IV.2.)</t>
  </si>
  <si>
    <t>SUMA PROVJERA NE BRISATI</t>
  </si>
  <si>
    <t>V.</t>
  </si>
  <si>
    <t>TESARSKI I BRAVARSKI RADOVI</t>
  </si>
  <si>
    <t>V.1.</t>
  </si>
  <si>
    <t xml:space="preserve">Izvedba OSB ploča na podovima i podgledima </t>
  </si>
  <si>
    <t>Dobava i doprema materijala te izvedba sloja podaskanja drvenim OSB pločama. OSB ploče se postavljaju na rogove krovišta, podove te stropove međukatnih konstrukcija, te se pričvršćuju odgovarajućim pričvrsnim sredstvima. Postavljanjem OSB ploča potrebno je postići stabilizaciju krovišta i međukatnih konstrukcija. U cijenu stavke ulazi sav rad i materijal. Klasa ploče: OSB/3.
Obračun po m2 razvijene površine: podovi, stropovi i koso krovište.</t>
  </si>
  <si>
    <t>- postavljanje OSB ploče na  gredama krovišta, d= 18 mm</t>
  </si>
  <si>
    <t>postavljanje OSB ploče na međukatnu konstrukciju pozicije 300 - donje lice</t>
  </si>
  <si>
    <t>V.2.</t>
  </si>
  <si>
    <t>Ojačavanje spojeva drvene konstrukcije krovišta odgovarajućim čeličnim elementima</t>
  </si>
  <si>
    <t>Dobava materijala i ojačavanje spojeva krovišta sa čeličnim pločicama i papučama. Za svaki spoj odabrati određene i odgovarajuće ojačanje čeličnim spojnim sredstvima. Ojačanja se izvode na cijelom krovištu, na mjestima konstruktivnih spojeva. Karakterističan primjer spojeva elemenata drvene građe u potkrovlju prikazan u tekstualnom dijelu projekta. U cijenu ulazi izrada i postavljanje ojačanja uz sav potreban pribor, materijal i rad. Ojačanje postojećih spojeva drvenog krovišta prema detalju u grafičkom dijelu projekta. Ojačanje sa gotovim čeličnim elementima (detalji prikazani u grafičkim prilozima). Obračun po kompletu za cijelo krovište.</t>
  </si>
  <si>
    <t xml:space="preserve">spoj nazidnica i podrožnica sa rogom (čelični L kutnik sa rupama i spoj čavlima) </t>
  </si>
  <si>
    <t xml:space="preserve">spoj stupa i podne grede (isto L kutnik i čavli) </t>
  </si>
  <si>
    <t xml:space="preserve">spoj stup i podrožnica (čelična T pločica sa rupama i čavli) </t>
  </si>
  <si>
    <t>spoj podne grede sa tlačnom pločom čeličnim - "L 150/10"  profilom dužine 1.5m. Postavljaju se 2 profila po veznoj gredi dvostruke stolice. Kutnik spregnut s tlačnom pločom moždanicima promjera 8mm  (L ukupno = 12m)</t>
  </si>
  <si>
    <t>"L" kutnik</t>
  </si>
  <si>
    <t>spoj "L" profila iz prethodne ćelije sa krovnom podrožnicom i kliještima putem 2xUNP120 profila uz rub svake visulje (prema grafičkom prilogu). UNP profili sidre se za kosnik, kliješta, veznu gredu, podrožnicu, te se spajaju varom ili vijčano za "L" kutnik na dnu. Sidriti vijcima M12. Klasa čelika S355. U Cijenu uključena dobava doprema materijala, svi premazi i ugradnja. Obračun po kg i kom ugrađenog materijala.</t>
  </si>
  <si>
    <t>UNP120</t>
  </si>
  <si>
    <t>M12 vijci (mehanički sidreni)</t>
  </si>
  <si>
    <t>f)</t>
  </si>
  <si>
    <t xml:space="preserve">spoj ruke i stup </t>
  </si>
  <si>
    <t>V.3.</t>
  </si>
  <si>
    <t>Povezivanje krovne konstrukcije sa zabatnim zidovima putem čeličnih flahova</t>
  </si>
  <si>
    <t>Dobava materijala te izvedba povezivanja krovne konstrukcije sa zabatnim zidovima. Povezivanje se vrši čeličnim profilima (trakama) 50x6mm i 30/3mm, te dužine kako je prikazano u grafičkom prilogu (120;250cm), odnosno da se povežu prva dva grednika od zida (nakon izvedbe monolitizacije OSB pločama). Čelični profili se povezuju čavlima ili vijcima za postojeće drvene grede, te se sidre u krovne nadozide putem vijaka s kemijskim sidrenjem. Zidani zidovi se povežu tako da se trake učvrste za grede i daščani podgled, a kraj čeličnih profila se savije pod kutom od 45°. Čelična traka se fiksira za zid na svakih cca 40cm u obliku mehaničkih vijaka promjera 10mm. . U cijenu stavke ulazi sav potreban rad i materijal do izvršenja zadanog ojačanja. Obračun po broju komada ugrađenog čelika Flahovi se postavljaju svakih cca 70cm.</t>
  </si>
  <si>
    <t>Čelični flahovi 50x6mm; L=250cm (22kom)</t>
  </si>
  <si>
    <t>Vijci M10; L=15cm</t>
  </si>
  <si>
    <t xml:space="preserve">Bušenje rupa dubine 15 cm i zalijevanje neeskpandirajućom smjesom za sidrenje na bazi cementa. Obračunato po m'. </t>
  </si>
  <si>
    <t>Čelični flahovi 30x3mm; L=120cm (30 kom)</t>
  </si>
  <si>
    <t>V.4.</t>
  </si>
  <si>
    <t>Povezivanje OSB podaskanja s obodnim zidovima i kroz prezidane zidove</t>
  </si>
  <si>
    <t>Dobava materijala te izvedba povezivanja OSB podaskanja u razini podova i stropova sa obodnim novoprojektiranim zidovima. Kroz pregradne zidove rade se manji otvori (prema grafici) za povezivanje podaskanja kroz pregradne zidove. Povezivanje se vrši čeličnim profilima (trakama) 30x3mm L=100cm. Čelični profili se povezuju čavlima ili vijcima za OSB podaskanje i drvene grednike, te se sidre sustavkom kemijskog sidrenja u postojeće nosive zidove na dužini od 25cm na svakih 70cm. Navedene flahove potrebno je ugraditi u armaturu tokom izvedbe horizontalnih/vertikalnih serklaža novih zidova, kako bi imali ulogu "ankera" prema podaskanju . U cijenu stavke ulazi sav potreban rad i materijal do izvršenja zadanog ojačanja. Obračun po broju komada ugrađenog čelika</t>
  </si>
  <si>
    <t>Čelični flahovi 30x3mm; L=100cm (185kom)</t>
  </si>
  <si>
    <t xml:space="preserve">Bušenje rupa dubine 25 cm i zalijevanje neeskpandirajućom smjesom za sidrenje na bazi cementa. Obračunato po m'. </t>
  </si>
  <si>
    <t>V.5.</t>
  </si>
  <si>
    <t>Dobava doprema i ugradnja čeličnih zatega</t>
  </si>
  <si>
    <t>Dobava materijala te izvedba čeličnih zatega promjera  Obračun po m' stvarno ugrađene  i 20 mm. Zatege promjera 20mm postavljalju se uz nadvoj iznad ulaznog haustora, na način da obuhvate novopredviđeni horizontalni ab serklaž, te zid stubišt (nakon nanošenja CRM sustava). Zatega promjera 20mm završava pločevinom 200/200/. Zatege promjera 10mm izvode se kao prihvat prezidane i FRCM-om obložene krovne kućice. Završavaju pločevinama 100/120/8 te se hvataju za krovnu drvenu konstrukciju.</t>
  </si>
  <si>
    <t>Čelične zatege 10mm (6 kom - različite dužine)</t>
  </si>
  <si>
    <t>Čelične zatege 20mm (2kom po 3.4m)</t>
  </si>
  <si>
    <t>V.6</t>
  </si>
  <si>
    <t>Perforirane čelične trake za dijagonalni spreg krovišta</t>
  </si>
  <si>
    <t>Dobava materijala te izvedba povezivanja krovne konstrukcije dijagonalno putem perforiranih čelilnih traka. Povezivanje se vrši čeličnim  (trakama) dimenzija  80x3mm. Čelični profili se povezuju čavlima ili vijcima za postojeće drvene grede, te se sidre u krovne nadozide putem moždanika s kemijskim sidrenjem. . U cijenu stavke ulazi sav potreban rad i materijal do izvršenja zadanog ojačanja. Obračun po m' stvarno ugrađene perforirane trake.</t>
  </si>
  <si>
    <t>Perforirane trake 80 x 3mm</t>
  </si>
  <si>
    <t>V.7.</t>
  </si>
  <si>
    <t>Pridržanje tavanskog dimnjaka čelilnom konstrukcijom</t>
  </si>
  <si>
    <t>Pridržanje centralnih dimnjaka čeličnom konstrukcijom - dimnjaci dimenzija 135x45 i 45x45cm - neoslonjeni na zabetne zidove. Čelična konstrukcija za pridržavanje dimnjaka izvodi se od odgovarajućih čeličnih U i L profila te cijevnih profila prema projektnom rješenju. Pridržanje dimnjaka izvodi se tako da je dimnjak sa svih strana tijesno pridržan čeličnim profilima. Pridržavanje formira rešetkastu konstrukciju od čeličnih profila. Ojačanje izvesti L kutnicima 80/8, te dijahonale i horizontale sa flahovima 40/5mm. U kontaktu sa podom i stropom postaviti čelične L kutnike također 80/8mm koji se u podu sidre sa vijcima M10 u tlačnu ploču. Sidrište rešetke izvodi se od čeličnih profila te treba obuhvaćati najmanje 3 grede poda tavana u koje se sidri. Svi spojevi konstrukcije za pridržavanje mogu bili ili vijčani ili vareni. Svi detalji izvedbe pridržavanja su prema opisu u tekstu i nacrtima projekta. Stavka obuhvaća dopremu i ugradnju svih materijala te sve radove potrebne za pripremu, postavljanje i pridržavanje tavanskoga dimnjaka prema zahtijevanoj kvaliteti, čvrstoći i potrebnoj požarnoj otpornosti materijala, kako je definirano u projektu ojačanja. Obračun po kg ugrađenoga pridržanja. Ukupna visina pridržanih dimnjaka cca 17m.</t>
  </si>
  <si>
    <t>L kutnici</t>
  </si>
  <si>
    <t xml:space="preserve">Dijagonale </t>
  </si>
  <si>
    <t xml:space="preserve">TESARSKI I BRAVARSKI RADOVI </t>
  </si>
  <si>
    <t>svi radovi su opravdan trošak</t>
  </si>
  <si>
    <t>Jedinična cijena [€]</t>
  </si>
  <si>
    <t xml:space="preserve">Ukupna cijena [€] </t>
  </si>
  <si>
    <t>VI.</t>
  </si>
  <si>
    <t>SOBOSLIKARSKI RADOVI</t>
  </si>
  <si>
    <t>VI.1.</t>
  </si>
  <si>
    <t xml:space="preserve">Završno bojanje nakon ojačanja zidova </t>
  </si>
  <si>
    <r>
      <rPr>
        <sz val="11"/>
        <rFont val="Calibri"/>
        <family val="2"/>
        <charset val="238"/>
        <scheme val="minor"/>
      </rPr>
      <t>Dobava materijala, te bojanja zidova i stropova nakon ojačanja zidova sa. Bojanje se izvodi bojama kao što je bilo i kod postojećeg stanja. Prema zahtjevu investitora obojiti i zidove koji se ne ojačavaju radi ujednačenosti boje svih zidova unutar prostorije. U obračunu su dane samo površina zidova i stropova na mjestima gdje se izvodi ojačavanje istih. 
Obračun po m2 obojanih površina,</t>
    </r>
    <r>
      <rPr>
        <b/>
        <sz val="11"/>
        <rFont val="Calibri"/>
        <family val="2"/>
        <charset val="238"/>
        <scheme val="minor"/>
      </rPr>
      <t xml:space="preserve"> </t>
    </r>
    <r>
      <rPr>
        <sz val="11"/>
        <rFont val="Calibri"/>
        <family val="2"/>
        <charset val="238"/>
        <scheme val="minor"/>
      </rPr>
      <t>skela obračunata u prethodnim stavkama.</t>
    </r>
  </si>
  <si>
    <t>BOJANJE</t>
  </si>
  <si>
    <t>VI.2.</t>
  </si>
  <si>
    <t>Bojanje obnovljenog uličnog i dvorišnog pročelja i vijenca</t>
  </si>
  <si>
    <t xml:space="preserve">Bojanje pročelja, obnovljenog kompletno novom žbukom, silikatnom bojom, kriteriji za ocjenu jednakovrijednosti:
1. DN-vrijednost: oko 0,05 m
2. PH-vrijednost: oko 11,4. 
Bojanje izvesti  u skladu sa zahtjevima proizvođača.
Jediničnom cijenom obuhvatiti:
- dubinsku impregnaciju odgovarajućim sredstvom, 
- bojanje u dva sloja.
Boju i ton određuje predstavnik GZZSKP.
Obračun po m2 ortogonalne projekcije pročelja i m' vučenih profilacija.
U cijenu potrebno je uračunati sve koeficijente složenosti sukladno građevinskoj normi i nikakav drugi dodatak u obračunu neće se priznati.
</t>
  </si>
  <si>
    <t>lokalno bojanje ulične fasade na mjestima popravka pukotina ili uklonjene nesigurne fasadne žbuke</t>
  </si>
  <si>
    <t>SOBOSLIKARSKI  RADOVI UKUPNO
- neopravdan trošak</t>
  </si>
  <si>
    <t>VIII.</t>
  </si>
  <si>
    <t>VIII.1.</t>
  </si>
  <si>
    <t>Šp</t>
  </si>
  <si>
    <t>Ravne plohe uz balkonska vrata i prozore - špaleta</t>
  </si>
  <si>
    <t>㎡</t>
  </si>
  <si>
    <t>VIII.2.</t>
  </si>
  <si>
    <t>LU_GP</t>
  </si>
  <si>
    <t>Glatke plohe lukarne</t>
  </si>
  <si>
    <t>VIII.3.</t>
  </si>
  <si>
    <t>LU_PO</t>
  </si>
  <si>
    <t xml:space="preserve">Profilirani obrub eliptičnog prozora lukarne </t>
  </si>
  <si>
    <t>m´</t>
  </si>
  <si>
    <t>visina: cca 15cm</t>
  </si>
  <si>
    <t>razvijena širina: cca 30cm</t>
  </si>
  <si>
    <t xml:space="preserve"> - šablone</t>
  </si>
  <si>
    <t>kompl.</t>
  </si>
  <si>
    <t>VIII.4.</t>
  </si>
  <si>
    <t>LU_PP</t>
  </si>
  <si>
    <t xml:space="preserve">Profilirani obrub polja lukarne </t>
  </si>
  <si>
    <t>visina: cca 20cm</t>
  </si>
  <si>
    <t>razvijena širina: cca 35cm</t>
  </si>
  <si>
    <t xml:space="preserve"> izvlačenje s obratom: cca 4 kom</t>
  </si>
  <si>
    <t>VIII.5.</t>
  </si>
  <si>
    <t>LU_PV</t>
  </si>
  <si>
    <t>Profilirani lučni vijenac lukarne ispod zuboreza</t>
  </si>
  <si>
    <t>visina: cca 10cm</t>
  </si>
  <si>
    <t>razvijena širina: cca 20cm</t>
  </si>
  <si>
    <t xml:space="preserve"> izvlačenje s obratom: cca 2 kom</t>
  </si>
  <si>
    <t>VIII.6.</t>
  </si>
  <si>
    <t>LU_PV1</t>
  </si>
  <si>
    <t>Profilirani lučni vijenac lukarne iznad zuboreza</t>
  </si>
  <si>
    <t>razvijena širina: cca 40cm</t>
  </si>
  <si>
    <t>VIII.7.</t>
  </si>
  <si>
    <t>LU_DF</t>
  </si>
  <si>
    <t>Plitke dekoracije prozora lukarne - simetrični floralni ukrasi, ispod i iznad prozora, te ukras na dnu i vrhu profiliranog obruba prozora - komplet</t>
  </si>
  <si>
    <t xml:space="preserve"> - čiščenje, retuš i rekonstrukcija izvornika, te izrada kalupa</t>
  </si>
  <si>
    <t xml:space="preserve"> - izrada odljeva, montaža - ugradnja na zgradi i učvrščenje</t>
  </si>
  <si>
    <t>VIII.8.</t>
  </si>
  <si>
    <t>LU_DUr</t>
  </si>
  <si>
    <t>Profilirane urne s dekoriranim ručkama, monogramima, stiliziranim plamenom kao stavka 1.</t>
  </si>
  <si>
    <t xml:space="preserve"> - restauracija na licu mjesta </t>
  </si>
  <si>
    <t>VIII.9.</t>
  </si>
  <si>
    <t>LU_DU</t>
  </si>
  <si>
    <t xml:space="preserve">Dekoracija s volutom i grifonom na bočnom dijelu lukarne </t>
  </si>
  <si>
    <t xml:space="preserve"> a) kao stavka 1.</t>
  </si>
  <si>
    <t xml:space="preserve"> b) čiščenje, retuš i rekonstrukcija izvornika, te izrada kalupa</t>
  </si>
  <si>
    <t xml:space="preserve"> a) izrada odljeva, montaža - ugradnja na zgradi i učvršćenje</t>
  </si>
  <si>
    <t>VIII.10.</t>
  </si>
  <si>
    <t>LU_DV</t>
  </si>
  <si>
    <t>Dekorativna traka s profiliranim konzolicama (zuborez) pod vijencem lukarne</t>
  </si>
  <si>
    <t xml:space="preserve"> - kao stavka 1.</t>
  </si>
  <si>
    <t>VIII.11.</t>
  </si>
  <si>
    <t xml:space="preserve">Zas </t>
  </si>
  <si>
    <t>Restauracija ukrasnog metalnog jarbola sa stiliziranom zastavicom i profiliranom metalnom bazom. Čiščenje, retuš, završna zaštita od hrđe i ličenje. Sve detalje i postupke restauracije prije početka radova mora odobriti predstavnik GZZZSKP. Uključena demontaža sa odvozom u radionu te ponovna montaža nakon svih obavljenih radova.</t>
  </si>
  <si>
    <t>VII.</t>
  </si>
  <si>
    <t>DIMNJACI</t>
  </si>
  <si>
    <t>Radnici koji će obavljati niže navedene radnje obvezatni su postupati u skladu sa ZNR-om. Koristiti svu propisanu opremu za zaštitu pri radu na visini (pristup užetom, zaustavljanje pada, zaštitna ograda i sl.) sve prema važećem Zakonu o zaštiti na radu: NN 71/14, 118/14, 154/14 , 94/18, 96/18.</t>
  </si>
  <si>
    <t>VII.1.</t>
  </si>
  <si>
    <t>Prezidavanje dimnjaka</t>
  </si>
  <si>
    <t>Dobava, doprema i prezidavanje dimnjaka opekom ili  prefabriciranim (npr. SCHIEDEL) elementima, sa svijetlim otvorom dimnjaka sukladno postojećim, prethodno oštećenim i uklonjenim dimnjacima. Stavka uključuje uklanjanje betonske kape te otvaranje krova. U zasebnoj stavci obračunata stabilizacijska  čelična konstrukcija  u razini krovne konstrukcije te uzduž dimnjaka. L profili se stabiliziraju preko pločevine na tlačnu ploču i za krovnu konstrukciju putem vijaka.   
U cijenu stavke uključen sav potreban pribor, materijal i spojna sredstva za izradu građevinskog dijela dimnjaka u cjelini, uključujući i vodonepropusni spoj sa krovnom plohom.Građevina sadrži ukupno 6 dimnjaka. Od toga jedan dimnjak se prezidava - dimenzija  cca  45x45cm.
Obračun po m' dimovodnog kanala.</t>
  </si>
  <si>
    <t>m'  uklonjenog dimnjaka 45x45</t>
  </si>
  <si>
    <t>m' prezidanog dimnjaka 45x45</t>
  </si>
  <si>
    <t>VII.2.</t>
  </si>
  <si>
    <t>Kapa za dimnjak - predgotovljeni završni set</t>
  </si>
  <si>
    <t>Dobava i montaža lagane kape dimnjaka - predgotovljeni završni element tipa "Schiedel završni set 1,5m" il ijednakovrijedan izveden od lima ili sličnog laganog materijala. Kapa dimnjaka prema konzervatorskim uputama treba odgovarati stilu gradnje zgrade ili prema odabiru investitora.
Kapa dimnjaka se povezuje se za konstrukciju dimnjaka i sustav stabilizacije prema teh. uputama proizvođača.
U cijenu stavke uključen sav potreban pribor, materijal i spojna sredstva za izvedbu .
Obračun komplet po poziciji dimnjaka. Dimenzije dimnjaka za kapu potrebno je provjeriti na licu mjesta nakon odrađenih ojačanja.</t>
  </si>
  <si>
    <t>kapa  dimnjaka 130x45</t>
  </si>
  <si>
    <t>kapa  dimnjaka 45x45</t>
  </si>
  <si>
    <t>VII.3.</t>
  </si>
  <si>
    <t>Čišćenje, osposobljavanje i ispitivanje dimnjaka</t>
  </si>
  <si>
    <t>Čišćenje, osposobljavanje i ispitivanje od strane  ovlaštenog dimnjačara. Dimnjake je potrebno provjeriti i očistiti od čađe, ukoliko je ista začepila dimnjak uslijed potresnih vibracija. U cijenu uključen sav potreban materijal i rad kako bi se dimnjaci doveli do pune funkcionalnosti. Obračun po kom osposobljenih dimnih vertikala.</t>
  </si>
  <si>
    <t>Osposobljeni dimnjaci (vertikale)</t>
  </si>
  <si>
    <t xml:space="preserve">DIMNJACI (opravdan trošak)
</t>
  </si>
  <si>
    <t>R E K A P T U L A C I J A</t>
  </si>
  <si>
    <t xml:space="preserve">PRIPREMNI RADOVI  </t>
  </si>
  <si>
    <t xml:space="preserve">UKUPNO </t>
  </si>
  <si>
    <t>ZEMLJANI RADOVI UKUPNO
- opravdani troškovi</t>
  </si>
  <si>
    <t>ARMIRANO-BETONSKI UKUPNO
- opravdani troškovi</t>
  </si>
  <si>
    <t xml:space="preserve">ZIDARSKI I ZIDARSKO-FASADERSKI RADOVI  </t>
  </si>
  <si>
    <t>UKUPNO</t>
  </si>
  <si>
    <t xml:space="preserve">TESARSKI RADOVI </t>
  </si>
  <si>
    <t>SOBOSLIKARSKI RADOVI UKUPNO
- neopravdan trošak</t>
  </si>
  <si>
    <t>OPRAVDANI TROŠKOVI</t>
  </si>
  <si>
    <t>PDV 25 %</t>
  </si>
  <si>
    <t>UKUPNO OPRAVDANI TROŠKOVI</t>
  </si>
  <si>
    <t>NEOPRAVDANI TROŠKOVI</t>
  </si>
  <si>
    <t>UKUPNO NEOPRAVDANI TROŠKOVI</t>
  </si>
  <si>
    <t>S V E U K U P N O</t>
  </si>
  <si>
    <t>SVEUKUPNO OPRAVDANI I NEOPRAVDANI TROŠKOVI</t>
  </si>
  <si>
    <t>Demontaža i ponovna montaža ukrasnih elemenata stropa ulaznog haustora</t>
  </si>
  <si>
    <t>Ručno demontiranje ukrasa sa stropa ulaznog haustora uz pažljivo skladištenje radi očuvanja, čišćenje i priprema podloge, te pažljivo postavljanje i pričvršćivanje prethodno uklonjenih ornamenata na pripremljenu podlogu nakon provedenog ojačanja. Radovi uključuju potrebne alate, materijal, transport, zaštitu okolnih površina i završno čišćenje. Budući da će se preko nadvoja nanositi ojačanja (beton/mort), predvidjeti da će se uz svaki nadvoj prostor postavljanja skratit za po cca 4-5cm, te prema tome potrebno prilagoditi prethodno uklonjene ornamente. Sve detalje i postupke restauracije prije početka radova mora odobriti predstavnik GZZZSKP. Uključena demontaža sa odvozom u radionu te ponovna montaža nakon svih obavljenih radova.</t>
  </si>
  <si>
    <t>VIII.12.</t>
  </si>
  <si>
    <t>VIII.13.</t>
  </si>
  <si>
    <t>Montaža fiksnog prozora krovne kućice</t>
  </si>
  <si>
    <t>Montaža fiksnog  ovalnog prozora krovne kućice nakon provedenih ojačanja i obnove dijela pročelja. Prozor je sačuvan nakon potresa te nije potreba dobava i doprema nego samo ugradnja.</t>
  </si>
  <si>
    <t xml:space="preserve">DIMNJACI (neopravdan trošak)
</t>
  </si>
  <si>
    <t>SANACIJSKI RADOVI PROČELJA</t>
  </si>
  <si>
    <t>s</t>
  </si>
  <si>
    <t>moždanici M12 L=60mm</t>
  </si>
  <si>
    <t>M12;L=60 mm moždanici</t>
  </si>
  <si>
    <t>Ponuditelj: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</si>
</sst>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n_-;\-* #,##0.00\ _k_n_-;_-* &quot;-&quot;??\ _k_n_-;_-@_-"/>
    <numFmt numFmtId="165" formatCode="#,##0.00\ [$EUR];[Red]#,##0.00\ [$EUR]"/>
    <numFmt numFmtId="166" formatCode="#,##0.00\ &quot;kn&quot;"/>
    <numFmt numFmtId="167" formatCode="_([$€-2]\ * #,##0.00_);_([$€-2]\ * \(#,##0.00\);_([$€-2]\ * &quot;-&quot;??_);_(@_)"/>
    <numFmt numFmtId="168" formatCode="0.0"/>
  </numFmts>
  <fonts count="87">
    <font>
      <sz val="11"/>
      <color theme="1"/>
      <name val="Calibri"/>
      <charset val="134"/>
      <scheme val="minor"/>
    </font>
    <font>
      <sz val="11"/>
      <color theme="1"/>
      <name val="Calibri"/>
      <family val="2"/>
      <charset val="238"/>
      <scheme val="minor"/>
    </font>
    <font>
      <sz val="11"/>
      <color theme="1"/>
      <name val="Calibri"/>
      <family val="2"/>
      <charset val="238"/>
      <scheme val="minor"/>
    </font>
    <font>
      <b/>
      <sz val="11"/>
      <name val="Calibri"/>
      <family val="2"/>
      <charset val="238"/>
      <scheme val="minor"/>
    </font>
    <font>
      <sz val="12"/>
      <name val="ISOCPEUR"/>
      <family val="2"/>
      <charset val="238"/>
    </font>
    <font>
      <sz val="11"/>
      <name val="Calibri"/>
      <family val="2"/>
      <charset val="238"/>
      <scheme val="minor"/>
    </font>
    <font>
      <b/>
      <sz val="12"/>
      <color rgb="FFFF0000"/>
      <name val="ISOCPEUR"/>
      <family val="2"/>
      <charset val="238"/>
    </font>
    <font>
      <b/>
      <sz val="11"/>
      <color indexed="8"/>
      <name val="Calibri"/>
      <family val="2"/>
      <charset val="238"/>
      <scheme val="minor"/>
    </font>
    <font>
      <b/>
      <sz val="11"/>
      <name val="Calibri"/>
      <family val="2"/>
      <charset val="238"/>
      <scheme val="minor"/>
    </font>
    <font>
      <b/>
      <sz val="15"/>
      <color rgb="FF7030A0"/>
      <name val="Calibri"/>
      <family val="2"/>
      <charset val="238"/>
      <scheme val="minor"/>
    </font>
    <font>
      <sz val="11"/>
      <color rgb="FFFF0000"/>
      <name val="Calibri"/>
      <family val="2"/>
      <charset val="238"/>
      <scheme val="minor"/>
    </font>
    <font>
      <sz val="12"/>
      <color rgb="FFFF0000"/>
      <name val="ISOCPEUR"/>
      <family val="2"/>
      <charset val="238"/>
    </font>
    <font>
      <b/>
      <sz val="15"/>
      <color rgb="FFFF0000"/>
      <name val="Calibri"/>
      <family val="2"/>
      <charset val="238"/>
      <scheme val="minor"/>
    </font>
    <font>
      <sz val="11"/>
      <name val="Calibri"/>
      <family val="2"/>
      <charset val="238"/>
      <scheme val="minor"/>
    </font>
    <font>
      <sz val="10"/>
      <color theme="1"/>
      <name val="Calibri"/>
      <family val="2"/>
      <charset val="238"/>
      <scheme val="minor"/>
    </font>
    <font>
      <b/>
      <sz val="15"/>
      <name val="Calibri"/>
      <family val="2"/>
      <charset val="238"/>
      <scheme val="minor"/>
    </font>
    <font>
      <b/>
      <sz val="15"/>
      <color rgb="FFFF0000"/>
      <name val="Calibri"/>
      <family val="2"/>
      <charset val="238"/>
      <scheme val="minor"/>
    </font>
    <font>
      <b/>
      <sz val="11"/>
      <color rgb="FFFF0000"/>
      <name val="Calibri"/>
      <family val="2"/>
      <charset val="238"/>
      <scheme val="minor"/>
    </font>
    <font>
      <b/>
      <sz val="11"/>
      <color theme="1"/>
      <name val="Calibri"/>
      <family val="2"/>
      <charset val="238"/>
      <scheme val="minor"/>
    </font>
    <font>
      <b/>
      <sz val="20"/>
      <color rgb="FFFF0000"/>
      <name val="Calibri"/>
      <family val="2"/>
      <charset val="238"/>
      <scheme val="minor"/>
    </font>
    <font>
      <b/>
      <sz val="12"/>
      <name val="ISOCPEUR"/>
      <family val="2"/>
      <charset val="238"/>
    </font>
    <font>
      <sz val="9"/>
      <name val="Arial"/>
      <family val="2"/>
      <charset val="238"/>
    </font>
    <font>
      <b/>
      <sz val="9"/>
      <name val="Arial"/>
      <family val="2"/>
      <charset val="238"/>
    </font>
    <font>
      <b/>
      <sz val="10"/>
      <name val="Arial"/>
      <family val="2"/>
      <charset val="238"/>
    </font>
    <font>
      <sz val="10"/>
      <name val="Arial"/>
      <family val="2"/>
      <charset val="238"/>
    </font>
    <font>
      <sz val="8"/>
      <name val="Arial"/>
      <family val="2"/>
      <charset val="238"/>
    </font>
    <font>
      <sz val="12"/>
      <name val="Arial Black"/>
      <family val="2"/>
      <charset val="238"/>
    </font>
    <font>
      <b/>
      <i/>
      <sz val="10"/>
      <name val="Arial"/>
      <family val="2"/>
      <charset val="238"/>
    </font>
    <font>
      <sz val="9"/>
      <name val="Arial"/>
      <family val="2"/>
      <charset val="238"/>
    </font>
    <font>
      <sz val="10"/>
      <name val="Arial"/>
      <family val="2"/>
      <charset val="238"/>
    </font>
    <font>
      <b/>
      <sz val="9"/>
      <name val="Arial"/>
      <family val="2"/>
      <charset val="238"/>
    </font>
    <font>
      <b/>
      <sz val="10"/>
      <name val="Arial"/>
      <family val="2"/>
      <charset val="238"/>
    </font>
    <font>
      <sz val="9"/>
      <name val="Calibri"/>
      <family val="2"/>
      <charset val="238"/>
      <scheme val="minor"/>
    </font>
    <font>
      <b/>
      <sz val="9"/>
      <name val="Calibri"/>
      <family val="2"/>
      <charset val="238"/>
      <scheme val="minor"/>
    </font>
    <font>
      <sz val="10"/>
      <name val="Arial CE"/>
      <charset val="238"/>
    </font>
    <font>
      <b/>
      <sz val="10"/>
      <name val="Arial CE"/>
      <charset val="238"/>
    </font>
    <font>
      <b/>
      <sz val="9"/>
      <color indexed="8"/>
      <name val="Arial"/>
      <family val="2"/>
      <charset val="238"/>
    </font>
    <font>
      <i/>
      <sz val="9"/>
      <name val="Arial"/>
      <family val="2"/>
      <charset val="238"/>
    </font>
    <font>
      <sz val="10"/>
      <color indexed="8"/>
      <name val="Arial"/>
      <family val="2"/>
      <charset val="238"/>
    </font>
    <font>
      <b/>
      <sz val="16"/>
      <color theme="1"/>
      <name val="Calibri"/>
      <family val="2"/>
      <charset val="238"/>
      <scheme val="minor"/>
    </font>
    <font>
      <sz val="8"/>
      <color theme="1"/>
      <name val="Calibri"/>
      <family val="2"/>
      <charset val="238"/>
      <scheme val="minor"/>
    </font>
    <font>
      <sz val="10"/>
      <color theme="1"/>
      <name val="Times New Roman"/>
      <family val="1"/>
      <charset val="238"/>
    </font>
    <font>
      <sz val="12"/>
      <color theme="1"/>
      <name val="Arial"/>
      <family val="2"/>
      <charset val="238"/>
    </font>
    <font>
      <sz val="11"/>
      <name val="Arial"/>
      <family val="2"/>
      <charset val="238"/>
    </font>
    <font>
      <b/>
      <sz val="11"/>
      <name val="Arial"/>
      <family val="2"/>
      <charset val="238"/>
    </font>
    <font>
      <sz val="11"/>
      <name val="Arial"/>
      <family val="2"/>
      <charset val="238"/>
    </font>
    <font>
      <sz val="11"/>
      <color rgb="FFFF0000"/>
      <name val="Times New Roman"/>
      <family val="1"/>
      <charset val="238"/>
    </font>
    <font>
      <sz val="11"/>
      <color rgb="FFFF0000"/>
      <name val="Arial"/>
      <family val="2"/>
      <charset val="238"/>
    </font>
    <font>
      <b/>
      <sz val="11"/>
      <color rgb="FFFF0000"/>
      <name val="Arial"/>
      <family val="2"/>
      <charset val="238"/>
    </font>
    <font>
      <sz val="11"/>
      <color theme="1"/>
      <name val="Arial"/>
      <family val="2"/>
      <charset val="238"/>
    </font>
    <font>
      <sz val="11"/>
      <color theme="1"/>
      <name val="Arial"/>
      <family val="2"/>
      <charset val="238"/>
    </font>
    <font>
      <b/>
      <sz val="11"/>
      <color theme="1"/>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6.8"/>
      <color indexed="8"/>
      <name val="Arial Unicode MS"/>
      <family val="2"/>
      <charset val="238"/>
    </font>
    <font>
      <u/>
      <sz val="10"/>
      <color theme="10"/>
      <name val="Arial"/>
      <family val="2"/>
      <charset val="238"/>
    </font>
    <font>
      <sz val="11"/>
      <color indexed="62"/>
      <name val="Calibri"/>
      <family val="2"/>
      <charset val="238"/>
    </font>
    <font>
      <sz val="11"/>
      <color theme="1"/>
      <name val="Calibri"/>
      <family val="2"/>
      <charset val="238"/>
      <scheme val="minor"/>
    </font>
    <font>
      <sz val="11"/>
      <color indexed="52"/>
      <name val="Calibri"/>
      <family val="2"/>
      <charset val="238"/>
    </font>
    <font>
      <sz val="10"/>
      <color indexed="8"/>
      <name val="Century Gothic"/>
      <family val="2"/>
      <charset val="238"/>
    </font>
    <font>
      <b/>
      <sz val="11"/>
      <color theme="1"/>
      <name val="Calibri"/>
      <family val="2"/>
      <charset val="238"/>
      <scheme val="minor"/>
    </font>
    <font>
      <sz val="11"/>
      <color indexed="60"/>
      <name val="Calibri"/>
      <family val="2"/>
      <charset val="238"/>
    </font>
    <font>
      <sz val="10"/>
      <name val="CRO_Bookman-Normal"/>
      <charset val="238"/>
    </font>
    <font>
      <sz val="10"/>
      <color rgb="FF000000"/>
      <name val="Times New Roman"/>
      <family val="1"/>
      <charset val="238"/>
    </font>
    <font>
      <sz val="10"/>
      <color theme="1"/>
      <name val="Arial"/>
      <family val="2"/>
      <charset val="238"/>
    </font>
    <font>
      <b/>
      <sz val="11"/>
      <color indexed="63"/>
      <name val="Calibri"/>
      <family val="2"/>
      <charset val="238"/>
    </font>
    <font>
      <sz val="10"/>
      <name val="Helv"/>
      <charset val="134"/>
    </font>
    <font>
      <sz val="9"/>
      <color theme="1"/>
      <name val="Calibri"/>
      <family val="2"/>
      <charset val="238"/>
      <scheme val="minor"/>
    </font>
    <font>
      <b/>
      <sz val="18"/>
      <color indexed="56"/>
      <name val="Cambria"/>
      <family val="1"/>
      <charset val="238"/>
    </font>
    <font>
      <b/>
      <sz val="11"/>
      <color indexed="8"/>
      <name val="Calibri"/>
      <family val="2"/>
      <charset val="238"/>
    </font>
    <font>
      <sz val="11"/>
      <color indexed="10"/>
      <name val="Calibri"/>
      <family val="2"/>
      <charset val="238"/>
    </font>
    <font>
      <sz val="11"/>
      <color theme="1"/>
      <name val="Calibri"/>
      <family val="2"/>
      <charset val="238"/>
    </font>
    <font>
      <sz val="12"/>
      <color indexed="8"/>
      <name val="Arial"/>
      <family val="2"/>
      <charset val="238"/>
    </font>
    <font>
      <sz val="11"/>
      <name val="Calibri"/>
      <family val="2"/>
      <charset val="238"/>
    </font>
    <font>
      <sz val="12"/>
      <name val="Calibri"/>
      <family val="2"/>
      <charset val="238"/>
      <scheme val="minor"/>
    </font>
    <font>
      <b/>
      <u/>
      <sz val="11"/>
      <name val="Calibri"/>
      <family val="2"/>
      <charset val="238"/>
      <scheme val="minor"/>
    </font>
    <font>
      <u/>
      <sz val="11"/>
      <name val="Calibri"/>
      <family val="2"/>
      <charset val="238"/>
      <scheme val="minor"/>
    </font>
    <font>
      <sz val="11"/>
      <color theme="1"/>
      <name val="Calibri"/>
      <family val="2"/>
      <charset val="238"/>
      <scheme val="minor"/>
    </font>
  </fonts>
  <fills count="33">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theme="7" tint="0.59999389629810485"/>
        <bgColor indexed="64"/>
      </patternFill>
    </fill>
    <fill>
      <patternFill patternType="solid">
        <fgColor theme="8" tint="0.7999511703848384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rgb="FFE6E6E6"/>
        <bgColor indexed="64"/>
      </patternFill>
    </fill>
    <fill>
      <patternFill patternType="solid">
        <fgColor indexed="43"/>
        <bgColor indexed="64"/>
      </patternFill>
    </fill>
    <fill>
      <patternFill patternType="solid">
        <fgColor indexed="26"/>
        <bgColor indexed="64"/>
      </patternFill>
    </fill>
    <fill>
      <patternFill patternType="solid">
        <fgColor theme="7" tint="0.79998168889431442"/>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double">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s>
  <cellStyleXfs count="81">
    <xf numFmtId="0" fontId="0" fillId="0" borderId="0"/>
    <xf numFmtId="0" fontId="52" fillId="9"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2" fillId="17" borderId="0" applyNumberFormat="0" applyBorder="0" applyAlignment="0" applyProtection="0"/>
    <xf numFmtId="0" fontId="52" fillId="12" borderId="0" applyNumberFormat="0" applyBorder="0" applyAlignment="0" applyProtection="0"/>
    <xf numFmtId="0" fontId="52" fillId="15" borderId="0" applyNumberFormat="0" applyBorder="0" applyAlignment="0" applyProtection="0"/>
    <xf numFmtId="0" fontId="52" fillId="18" borderId="0" applyNumberFormat="0" applyBorder="0" applyAlignment="0" applyProtection="0"/>
    <xf numFmtId="0" fontId="53" fillId="19"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24" borderId="0" applyNumberFormat="0" applyBorder="0" applyAlignment="0" applyProtection="0"/>
    <xf numFmtId="0" fontId="53" fillId="25" borderId="0" applyNumberFormat="0" applyBorder="0" applyAlignment="0" applyProtection="0"/>
    <xf numFmtId="0" fontId="53" fillId="20" borderId="0" applyNumberFormat="0" applyBorder="0" applyAlignment="0" applyProtection="0"/>
    <xf numFmtId="0" fontId="53" fillId="21" borderId="0" applyNumberFormat="0" applyBorder="0" applyAlignment="0" applyProtection="0"/>
    <xf numFmtId="0" fontId="53" fillId="26" borderId="0" applyNumberFormat="0" applyBorder="0" applyAlignment="0" applyProtection="0"/>
    <xf numFmtId="0" fontId="54" fillId="10" borderId="0" applyNumberFormat="0" applyBorder="0" applyAlignment="0" applyProtection="0"/>
    <xf numFmtId="0" fontId="55" fillId="27" borderId="16" applyNumberFormat="0" applyAlignment="0" applyProtection="0"/>
    <xf numFmtId="0" fontId="56" fillId="28" borderId="17" applyNumberFormat="0" applyAlignment="0" applyProtection="0"/>
    <xf numFmtId="164" fontId="29" fillId="0" borderId="0" applyFont="0" applyFill="0" applyBorder="0" applyAlignment="0" applyProtection="0"/>
    <xf numFmtId="164" fontId="29" fillId="0" borderId="0" applyFon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11" borderId="0" applyNumberFormat="0" applyBorder="0" applyAlignment="0" applyProtection="0"/>
    <xf numFmtId="0" fontId="60" fillId="0" borderId="18" applyNumberFormat="0" applyFill="0" applyAlignment="0" applyProtection="0"/>
    <xf numFmtId="0" fontId="61" fillId="0" borderId="19" applyNumberFormat="0" applyFill="0" applyAlignment="0" applyProtection="0"/>
    <xf numFmtId="0" fontId="62" fillId="0" borderId="20" applyNumberFormat="0" applyFill="0" applyAlignment="0" applyProtection="0"/>
    <xf numFmtId="0" fontId="62" fillId="0" borderId="0" applyNumberFormat="0" applyFill="0" applyBorder="0" applyAlignment="0" applyProtection="0"/>
    <xf numFmtId="49" fontId="63" fillId="0" borderId="0" applyBorder="0">
      <alignment horizontal="left" vertical="top" wrapText="1"/>
      <protection locked="0"/>
    </xf>
    <xf numFmtId="0" fontId="64" fillId="0" borderId="0" applyNumberFormat="0" applyFill="0" applyBorder="0" applyAlignment="0" applyProtection="0"/>
    <xf numFmtId="0" fontId="65" fillId="14" borderId="16" applyNumberFormat="0" applyAlignment="0" applyProtection="0"/>
    <xf numFmtId="0" fontId="66" fillId="0" borderId="0">
      <alignment horizontal="left" wrapText="1"/>
    </xf>
    <xf numFmtId="4" fontId="66" fillId="0" borderId="0">
      <alignment horizontal="right" wrapText="1"/>
    </xf>
    <xf numFmtId="0" fontId="67" fillId="0" borderId="21" applyNumberFormat="0" applyFill="0" applyAlignment="0" applyProtection="0"/>
    <xf numFmtId="0" fontId="68" fillId="0" borderId="0" applyBorder="0">
      <alignment horizontal="justify" vertical="top" wrapText="1"/>
      <protection locked="0"/>
    </xf>
    <xf numFmtId="49" fontId="69" fillId="29" borderId="1" applyBorder="0" applyAlignment="0"/>
    <xf numFmtId="0" fontId="70" fillId="30" borderId="0" applyNumberFormat="0" applyBorder="0" applyAlignment="0" applyProtection="0"/>
    <xf numFmtId="0" fontId="29" fillId="0" borderId="0"/>
    <xf numFmtId="0" fontId="29" fillId="0" borderId="0"/>
    <xf numFmtId="0" fontId="24" fillId="0" borderId="0"/>
    <xf numFmtId="0" fontId="29" fillId="0" borderId="0"/>
    <xf numFmtId="0" fontId="29" fillId="0" borderId="0"/>
    <xf numFmtId="0" fontId="24" fillId="0" borderId="0"/>
    <xf numFmtId="0" fontId="29" fillId="0" borderId="0"/>
    <xf numFmtId="0" fontId="71" fillId="0" borderId="0"/>
    <xf numFmtId="0" fontId="72" fillId="0" borderId="0"/>
    <xf numFmtId="0" fontId="66" fillId="0" borderId="0"/>
    <xf numFmtId="0" fontId="86" fillId="0" borderId="0"/>
    <xf numFmtId="0" fontId="73" fillId="0" borderId="0"/>
    <xf numFmtId="0" fontId="24" fillId="0" borderId="0"/>
    <xf numFmtId="0" fontId="29" fillId="0" borderId="0"/>
    <xf numFmtId="0" fontId="66" fillId="0" borderId="0"/>
    <xf numFmtId="0" fontId="66" fillId="0" borderId="0"/>
    <xf numFmtId="165" fontId="29" fillId="0" borderId="0"/>
    <xf numFmtId="0" fontId="73" fillId="0" borderId="0"/>
    <xf numFmtId="0" fontId="86" fillId="0" borderId="0"/>
    <xf numFmtId="0" fontId="66" fillId="0" borderId="0"/>
    <xf numFmtId="0" fontId="66" fillId="0" borderId="0"/>
    <xf numFmtId="165" fontId="24" fillId="0" borderId="0"/>
    <xf numFmtId="0" fontId="29" fillId="31" borderId="22" applyNumberFormat="0" applyFont="0" applyAlignment="0" applyProtection="0"/>
    <xf numFmtId="0" fontId="29" fillId="0" borderId="0"/>
    <xf numFmtId="0" fontId="29" fillId="0" borderId="0"/>
    <xf numFmtId="0" fontId="29" fillId="0" borderId="0"/>
    <xf numFmtId="0" fontId="24" fillId="0" borderId="0"/>
    <xf numFmtId="0" fontId="74" fillId="27" borderId="23" applyNumberFormat="0" applyAlignment="0" applyProtection="0"/>
    <xf numFmtId="0" fontId="66" fillId="0" borderId="0">
      <alignment horizontal="left" vertical="top" wrapText="1"/>
    </xf>
    <xf numFmtId="0" fontId="66" fillId="0" borderId="0">
      <alignment horizontal="justify" vertical="top" wrapText="1"/>
    </xf>
    <xf numFmtId="0" fontId="75" fillId="0" borderId="0"/>
    <xf numFmtId="49" fontId="76" fillId="29" borderId="24">
      <alignment horizontal="center" vertical="center" wrapText="1"/>
    </xf>
    <xf numFmtId="0" fontId="77" fillId="0" borderId="0" applyNumberFormat="0" applyFill="0" applyBorder="0" applyAlignment="0" applyProtection="0"/>
    <xf numFmtId="0" fontId="78" fillId="0" borderId="25" applyNumberFormat="0" applyFill="0" applyAlignment="0" applyProtection="0"/>
    <xf numFmtId="0" fontId="79" fillId="0" borderId="0" applyNumberFormat="0" applyFill="0" applyBorder="0" applyAlignment="0" applyProtection="0"/>
  </cellStyleXfs>
  <cellXfs count="275">
    <xf numFmtId="0" fontId="0" fillId="0" borderId="0" xfId="0"/>
    <xf numFmtId="0" fontId="3" fillId="0" borderId="0" xfId="62" applyNumberFormat="1" applyFont="1" applyAlignment="1">
      <alignment horizontal="left" vertical="top" wrapText="1"/>
    </xf>
    <xf numFmtId="0" fontId="4" fillId="0" borderId="0" xfId="0" applyFont="1"/>
    <xf numFmtId="0" fontId="5" fillId="0" borderId="0" xfId="62" applyNumberFormat="1" applyFont="1" applyAlignment="1">
      <alignment horizontal="center" wrapText="1"/>
    </xf>
    <xf numFmtId="0" fontId="3" fillId="0" borderId="0" xfId="62" applyNumberFormat="1" applyFont="1" applyAlignment="1">
      <alignment horizontal="center" wrapText="1"/>
    </xf>
    <xf numFmtId="0" fontId="5" fillId="0" borderId="0" xfId="62" applyNumberFormat="1" applyFont="1" applyAlignment="1">
      <alignment horizontal="left" wrapText="1"/>
    </xf>
    <xf numFmtId="0" fontId="5" fillId="0" borderId="0" xfId="62" applyNumberFormat="1" applyFont="1" applyAlignment="1">
      <alignment horizontal="right" wrapText="1"/>
    </xf>
    <xf numFmtId="0" fontId="3" fillId="0" borderId="0" xfId="62" applyNumberFormat="1" applyFont="1" applyAlignment="1">
      <alignment wrapText="1"/>
    </xf>
    <xf numFmtId="0" fontId="5" fillId="0" borderId="0" xfId="62" applyNumberFormat="1" applyFont="1" applyAlignment="1">
      <alignment wrapText="1"/>
    </xf>
    <xf numFmtId="0" fontId="5" fillId="0" borderId="0" xfId="62" applyNumberFormat="1" applyFont="1" applyAlignment="1" applyProtection="1">
      <alignment vertical="top" wrapText="1"/>
      <protection locked="0"/>
    </xf>
    <xf numFmtId="0" fontId="5" fillId="0" borderId="0" xfId="62" applyNumberFormat="1" applyFont="1" applyAlignment="1" applyProtection="1">
      <alignment horizontal="left" vertical="top" wrapText="1"/>
      <protection locked="0"/>
    </xf>
    <xf numFmtId="0" fontId="5" fillId="0" borderId="0" xfId="62" applyNumberFormat="1" applyFont="1" applyAlignment="1" applyProtection="1">
      <alignment horizontal="center" wrapText="1"/>
      <protection locked="0"/>
    </xf>
    <xf numFmtId="0" fontId="5" fillId="0" borderId="0" xfId="62" applyNumberFormat="1" applyFont="1" applyAlignment="1" applyProtection="1">
      <alignment horizontal="right" wrapText="1"/>
      <protection locked="0"/>
    </xf>
    <xf numFmtId="0" fontId="5" fillId="0" borderId="0" xfId="62" applyNumberFormat="1" applyFont="1" applyAlignment="1">
      <alignment horizontal="left" vertical="top" wrapText="1"/>
    </xf>
    <xf numFmtId="0" fontId="3" fillId="0" borderId="0" xfId="62" applyNumberFormat="1" applyFont="1" applyAlignment="1">
      <alignment horizontal="justify" vertical="top" wrapText="1"/>
    </xf>
    <xf numFmtId="0" fontId="6" fillId="0" borderId="0" xfId="0" applyFont="1"/>
    <xf numFmtId="0" fontId="5" fillId="0" borderId="0" xfId="0" applyFont="1" applyAlignment="1">
      <alignment horizontal="center" vertical="top"/>
    </xf>
    <xf numFmtId="0" fontId="5" fillId="0" borderId="0" xfId="0" applyFont="1" applyAlignment="1">
      <alignment horizontal="left"/>
    </xf>
    <xf numFmtId="0" fontId="5" fillId="0" borderId="0" xfId="0" applyFont="1" applyAlignment="1">
      <alignment horizontal="right"/>
    </xf>
    <xf numFmtId="4" fontId="5" fillId="0" borderId="0" xfId="0" applyNumberFormat="1" applyFont="1" applyAlignment="1">
      <alignment horizontal="right"/>
    </xf>
    <xf numFmtId="0" fontId="3" fillId="0" borderId="0" xfId="0" applyFont="1" applyAlignment="1">
      <alignment horizontal="center" vertical="center"/>
    </xf>
    <xf numFmtId="0" fontId="3" fillId="0" borderId="0" xfId="0" applyFont="1" applyAlignment="1">
      <alignment horizontal="left" vertical="center"/>
    </xf>
    <xf numFmtId="4" fontId="3" fillId="0" borderId="0" xfId="0" applyNumberFormat="1" applyFont="1" applyAlignment="1">
      <alignment horizontal="center"/>
    </xf>
    <xf numFmtId="0" fontId="6" fillId="0" borderId="0" xfId="0" applyFont="1" applyAlignment="1">
      <alignment horizontal="left"/>
    </xf>
    <xf numFmtId="0" fontId="3" fillId="0" borderId="0" xfId="62" applyNumberFormat="1" applyFont="1" applyAlignment="1">
      <alignment horizontal="center" vertical="center" wrapText="1"/>
    </xf>
    <xf numFmtId="2" fontId="5" fillId="0" borderId="0" xfId="62" applyNumberFormat="1" applyFont="1" applyAlignment="1">
      <alignment horizontal="right" wrapText="1"/>
    </xf>
    <xf numFmtId="4" fontId="5" fillId="0" borderId="0" xfId="62" applyNumberFormat="1" applyFont="1" applyAlignment="1">
      <alignment horizontal="right" wrapText="1"/>
    </xf>
    <xf numFmtId="4" fontId="8" fillId="0" borderId="0" xfId="0" applyNumberFormat="1" applyFont="1" applyAlignment="1">
      <alignment horizontal="right" wrapText="1"/>
    </xf>
    <xf numFmtId="0" fontId="5" fillId="0" borderId="4" xfId="62" applyNumberFormat="1" applyFont="1" applyBorder="1" applyAlignment="1">
      <alignment horizontal="center" wrapText="1"/>
    </xf>
    <xf numFmtId="2" fontId="5" fillId="0" borderId="4" xfId="62" applyNumberFormat="1" applyFont="1" applyBorder="1" applyAlignment="1">
      <alignment horizontal="right" wrapText="1"/>
    </xf>
    <xf numFmtId="4" fontId="5" fillId="0" borderId="4" xfId="62" applyNumberFormat="1" applyFont="1" applyBorder="1" applyAlignment="1">
      <alignment horizontal="right" wrapText="1"/>
    </xf>
    <xf numFmtId="4" fontId="8" fillId="0" borderId="4" xfId="0" applyNumberFormat="1" applyFont="1" applyBorder="1" applyAlignment="1">
      <alignment horizontal="right" wrapText="1"/>
    </xf>
    <xf numFmtId="4" fontId="8" fillId="0" borderId="0" xfId="0" applyNumberFormat="1" applyFont="1" applyAlignment="1">
      <alignment horizontal="right"/>
    </xf>
    <xf numFmtId="0" fontId="3" fillId="0" borderId="0" xfId="0" applyFont="1" applyAlignment="1">
      <alignment horizontal="left" vertical="center" wrapText="1"/>
    </xf>
    <xf numFmtId="4" fontId="8" fillId="0" borderId="0" xfId="0" applyNumberFormat="1" applyFont="1" applyAlignment="1">
      <alignment wrapText="1"/>
    </xf>
    <xf numFmtId="4" fontId="8" fillId="0" borderId="4" xfId="0" applyNumberFormat="1" applyFont="1" applyBorder="1" applyAlignment="1">
      <alignment wrapText="1"/>
    </xf>
    <xf numFmtId="4" fontId="8" fillId="0" borderId="0" xfId="0" applyNumberFormat="1" applyFont="1"/>
    <xf numFmtId="4" fontId="3" fillId="0" borderId="0" xfId="0" applyNumberFormat="1" applyFont="1" applyAlignment="1">
      <alignment horizontal="right"/>
    </xf>
    <xf numFmtId="166" fontId="6" fillId="0" borderId="0" xfId="0" applyNumberFormat="1" applyFont="1" applyAlignment="1">
      <alignment horizontal="left"/>
    </xf>
    <xf numFmtId="0" fontId="3" fillId="2" borderId="0" xfId="0" applyFont="1" applyFill="1" applyAlignment="1">
      <alignment horizontal="left" vertical="top"/>
    </xf>
    <xf numFmtId="4" fontId="3" fillId="2" borderId="0" xfId="0" applyNumberFormat="1" applyFont="1" applyFill="1" applyAlignment="1">
      <alignment horizontal="right"/>
    </xf>
    <xf numFmtId="4" fontId="3" fillId="2" borderId="4" xfId="0" applyNumberFormat="1" applyFont="1" applyFill="1" applyBorder="1" applyAlignment="1">
      <alignment horizontal="right"/>
    </xf>
    <xf numFmtId="4" fontId="3" fillId="2" borderId="0" xfId="0" applyNumberFormat="1" applyFont="1" applyFill="1" applyAlignment="1">
      <alignment horizontal="center"/>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9" fillId="0" borderId="0" xfId="62" applyNumberFormat="1" applyFont="1" applyAlignment="1">
      <alignment horizontal="left" vertical="top" wrapText="1"/>
    </xf>
    <xf numFmtId="0" fontId="5" fillId="0" borderId="0" xfId="62" applyNumberFormat="1" applyFont="1" applyAlignment="1">
      <alignment vertical="top" wrapText="1"/>
    </xf>
    <xf numFmtId="0" fontId="3" fillId="0" borderId="1" xfId="0" applyFont="1" applyBorder="1" applyAlignment="1">
      <alignment horizontal="center" vertical="center"/>
    </xf>
    <xf numFmtId="0" fontId="3" fillId="0" borderId="2" xfId="0" applyFont="1" applyBorder="1" applyAlignment="1">
      <alignment horizontal="left" vertical="center"/>
    </xf>
    <xf numFmtId="4" fontId="5" fillId="0" borderId="2" xfId="0" applyNumberFormat="1" applyFont="1" applyBorder="1" applyAlignment="1">
      <alignment horizontal="right" wrapText="1"/>
    </xf>
    <xf numFmtId="4" fontId="3" fillId="0" borderId="3" xfId="0" applyNumberFormat="1" applyFont="1" applyBorder="1" applyAlignment="1">
      <alignment horizontal="center" wrapText="1"/>
    </xf>
    <xf numFmtId="0" fontId="3" fillId="0" borderId="0" xfId="62" applyNumberFormat="1" applyFont="1" applyAlignment="1">
      <alignment horizontal="left" wrapText="1"/>
    </xf>
    <xf numFmtId="0" fontId="8" fillId="0" borderId="0" xfId="62" applyNumberFormat="1" applyFont="1" applyAlignment="1" applyProtection="1">
      <alignment horizontal="center" vertical="center" wrapText="1"/>
      <protection locked="0"/>
    </xf>
    <xf numFmtId="0" fontId="5" fillId="0" borderId="0" xfId="0" applyFont="1" applyAlignment="1">
      <alignment horizontal="justify" vertical="top" wrapText="1"/>
    </xf>
    <xf numFmtId="0" fontId="10" fillId="0" borderId="0" xfId="62" applyNumberFormat="1" applyFont="1" applyAlignment="1">
      <alignment horizontal="right" wrapText="1"/>
    </xf>
    <xf numFmtId="0" fontId="5" fillId="0" borderId="0" xfId="62" applyNumberFormat="1" applyFont="1" applyAlignment="1">
      <alignment horizontal="right" vertical="top" wrapText="1"/>
    </xf>
    <xf numFmtId="0" fontId="5" fillId="0" borderId="0" xfId="62" applyNumberFormat="1" applyFont="1" applyAlignment="1">
      <alignment horizontal="left" vertical="center" wrapText="1"/>
    </xf>
    <xf numFmtId="4" fontId="5" fillId="0" borderId="0" xfId="0" applyNumberFormat="1" applyFont="1" applyAlignment="1">
      <alignment horizontal="right" wrapText="1"/>
    </xf>
    <xf numFmtId="0" fontId="4" fillId="0" borderId="0" xfId="0" applyFont="1" applyAlignment="1">
      <alignment horizontal="center" wrapText="1"/>
    </xf>
    <xf numFmtId="4" fontId="4" fillId="0" borderId="0" xfId="0" applyNumberFormat="1" applyFont="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left" vertical="top" wrapText="1"/>
    </xf>
    <xf numFmtId="4" fontId="5" fillId="3" borderId="2" xfId="0" applyNumberFormat="1" applyFont="1" applyFill="1" applyBorder="1" applyAlignment="1">
      <alignment horizontal="right" wrapText="1"/>
    </xf>
    <xf numFmtId="4" fontId="3" fillId="3" borderId="3" xfId="0" applyNumberFormat="1" applyFont="1" applyFill="1" applyBorder="1" applyAlignment="1">
      <alignment horizontal="center" wrapText="1"/>
    </xf>
    <xf numFmtId="0" fontId="11" fillId="0" borderId="0" xfId="0" applyFont="1" applyAlignment="1">
      <alignment horizontal="left"/>
    </xf>
    <xf numFmtId="0" fontId="11" fillId="0" borderId="0" xfId="0" applyFont="1"/>
    <xf numFmtId="4" fontId="3" fillId="0" borderId="0" xfId="0" applyNumberFormat="1" applyFont="1" applyAlignment="1">
      <alignment horizontal="center" wrapText="1"/>
    </xf>
    <xf numFmtId="0" fontId="0" fillId="0" borderId="0" xfId="62" applyNumberFormat="1" applyFont="1" applyAlignment="1">
      <alignment wrapText="1"/>
    </xf>
    <xf numFmtId="0" fontId="5" fillId="0" borderId="0" xfId="0" applyFont="1" applyAlignment="1">
      <alignment horizontal="left" vertical="center"/>
    </xf>
    <xf numFmtId="0" fontId="3" fillId="3" borderId="2" xfId="0" applyFont="1" applyFill="1" applyBorder="1" applyAlignment="1">
      <alignment horizontal="left" vertical="center" wrapText="1"/>
    </xf>
    <xf numFmtId="167" fontId="3" fillId="3" borderId="3" xfId="0" applyNumberFormat="1" applyFont="1" applyFill="1" applyBorder="1" applyAlignment="1">
      <alignment horizontal="center" wrapText="1"/>
    </xf>
    <xf numFmtId="0" fontId="5" fillId="0" borderId="7" xfId="0" applyFont="1" applyBorder="1" applyAlignment="1">
      <alignment horizontal="center" vertical="top"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0" fontId="5" fillId="0" borderId="0" xfId="0" applyFont="1" applyAlignment="1">
      <alignment horizontal="left" vertical="top" wrapText="1"/>
    </xf>
    <xf numFmtId="0" fontId="0" fillId="0" borderId="0" xfId="0" applyAlignment="1">
      <alignment wrapText="1"/>
    </xf>
    <xf numFmtId="0" fontId="8" fillId="0" borderId="0" xfId="62" applyNumberFormat="1" applyFont="1" applyAlignment="1" applyProtection="1">
      <alignment vertical="center" wrapText="1"/>
      <protection locked="0"/>
    </xf>
    <xf numFmtId="0" fontId="12" fillId="0" borderId="0" xfId="0" applyFont="1" applyAlignment="1">
      <alignment horizontal="left" wrapText="1"/>
    </xf>
    <xf numFmtId="0" fontId="5" fillId="0" borderId="0" xfId="62" applyNumberFormat="1" applyFont="1" applyAlignment="1">
      <alignment horizontal="right" vertical="top" wrapText="1" indent="1"/>
    </xf>
    <xf numFmtId="1" fontId="5" fillId="0" borderId="0" xfId="62" applyNumberFormat="1" applyFont="1" applyAlignment="1">
      <alignment horizontal="right" wrapText="1"/>
    </xf>
    <xf numFmtId="0" fontId="13" fillId="0" borderId="0" xfId="62" applyNumberFormat="1" applyFont="1" applyAlignment="1">
      <alignment horizontal="left" vertical="center" wrapText="1"/>
    </xf>
    <xf numFmtId="0" fontId="13" fillId="0" borderId="0" xfId="62" applyNumberFormat="1" applyFont="1" applyAlignment="1">
      <alignment horizontal="center" wrapText="1"/>
    </xf>
    <xf numFmtId="2" fontId="13" fillId="0" borderId="0" xfId="62" applyNumberFormat="1" applyFont="1" applyAlignment="1">
      <alignment horizontal="right" wrapText="1"/>
    </xf>
    <xf numFmtId="168" fontId="5" fillId="0" borderId="0" xfId="62" applyNumberFormat="1" applyFont="1" applyAlignment="1">
      <alignment horizontal="right" wrapText="1"/>
    </xf>
    <xf numFmtId="49" fontId="7" fillId="5" borderId="0" xfId="0" applyNumberFormat="1" applyFont="1" applyFill="1" applyAlignment="1">
      <alignment vertical="top" wrapText="1"/>
    </xf>
    <xf numFmtId="0" fontId="8" fillId="5" borderId="0" xfId="62" applyNumberFormat="1" applyFont="1" applyFill="1" applyAlignment="1">
      <alignment horizontal="left" wrapText="1"/>
    </xf>
    <xf numFmtId="2" fontId="5" fillId="5" borderId="0" xfId="62" applyNumberFormat="1" applyFont="1" applyFill="1" applyAlignment="1">
      <alignment horizontal="right" wrapText="1"/>
    </xf>
    <xf numFmtId="4" fontId="5" fillId="5" borderId="0" xfId="62" applyNumberFormat="1" applyFont="1" applyFill="1" applyAlignment="1">
      <alignment horizontal="right" wrapText="1"/>
    </xf>
    <xf numFmtId="4" fontId="5" fillId="5" borderId="0" xfId="0" applyNumberFormat="1" applyFont="1" applyFill="1" applyAlignment="1">
      <alignment horizontal="right" wrapText="1"/>
    </xf>
    <xf numFmtId="0" fontId="7" fillId="5" borderId="0" xfId="0" applyFont="1" applyFill="1" applyAlignment="1">
      <alignment vertical="top" wrapText="1"/>
    </xf>
    <xf numFmtId="0" fontId="3" fillId="5" borderId="0" xfId="62" applyNumberFormat="1" applyFont="1" applyFill="1" applyAlignment="1">
      <alignment horizontal="center" vertical="center" wrapText="1"/>
    </xf>
    <xf numFmtId="0" fontId="5" fillId="5" borderId="0" xfId="62" applyNumberFormat="1" applyFont="1" applyFill="1" applyAlignment="1">
      <alignment horizontal="center" wrapText="1"/>
    </xf>
    <xf numFmtId="0" fontId="3" fillId="5" borderId="4" xfId="62" applyNumberFormat="1" applyFont="1" applyFill="1" applyBorder="1" applyAlignment="1">
      <alignment horizontal="center" vertical="center" wrapText="1"/>
    </xf>
    <xf numFmtId="49" fontId="7" fillId="5" borderId="4" xfId="0" applyNumberFormat="1" applyFont="1" applyFill="1" applyBorder="1" applyAlignment="1">
      <alignment vertical="top" wrapText="1"/>
    </xf>
    <xf numFmtId="0" fontId="5" fillId="5" borderId="4" xfId="62" applyNumberFormat="1" applyFont="1" applyFill="1" applyBorder="1" applyAlignment="1">
      <alignment horizontal="center" wrapText="1"/>
    </xf>
    <xf numFmtId="2" fontId="5" fillId="5" borderId="4" xfId="62" applyNumberFormat="1" applyFont="1" applyFill="1" applyBorder="1" applyAlignment="1">
      <alignment horizontal="right" wrapText="1"/>
    </xf>
    <xf numFmtId="4" fontId="5" fillId="5" borderId="4" xfId="62" applyNumberFormat="1" applyFont="1" applyFill="1" applyBorder="1" applyAlignment="1">
      <alignment horizontal="right" wrapText="1"/>
    </xf>
    <xf numFmtId="4" fontId="5" fillId="5" borderId="4" xfId="0" applyNumberFormat="1" applyFont="1" applyFill="1" applyBorder="1" applyAlignment="1">
      <alignment horizontal="right" wrapText="1"/>
    </xf>
    <xf numFmtId="0" fontId="14" fillId="6" borderId="0" xfId="0" applyFont="1" applyFill="1"/>
    <xf numFmtId="0" fontId="14" fillId="0" borderId="0" xfId="0" applyFont="1"/>
    <xf numFmtId="0" fontId="3" fillId="0" borderId="1" xfId="0" applyFont="1" applyBorder="1" applyAlignment="1">
      <alignment horizontal="center" vertical="top"/>
    </xf>
    <xf numFmtId="4" fontId="5" fillId="0" borderId="3" xfId="0" applyNumberFormat="1" applyFont="1" applyBorder="1" applyAlignment="1">
      <alignment horizontal="right" wrapText="1"/>
    </xf>
    <xf numFmtId="0" fontId="15" fillId="0" borderId="0" xfId="62" applyNumberFormat="1" applyFont="1" applyAlignment="1">
      <alignment horizontal="left"/>
    </xf>
    <xf numFmtId="0" fontId="16" fillId="0" borderId="0" xfId="62" applyNumberFormat="1" applyFont="1" applyAlignment="1">
      <alignment horizontal="left"/>
    </xf>
    <xf numFmtId="0" fontId="9" fillId="0" borderId="0" xfId="62" applyNumberFormat="1" applyFont="1" applyAlignment="1">
      <alignment horizontal="left"/>
    </xf>
    <xf numFmtId="0" fontId="10" fillId="0" borderId="0" xfId="62" applyNumberFormat="1" applyFont="1" applyAlignment="1">
      <alignment horizontal="center" vertical="center" wrapText="1"/>
    </xf>
    <xf numFmtId="0" fontId="9" fillId="0" borderId="0" xfId="62" applyNumberFormat="1" applyFont="1" applyAlignment="1">
      <alignment horizontal="left" wrapText="1"/>
    </xf>
    <xf numFmtId="0" fontId="13" fillId="0" borderId="0" xfId="0" applyFont="1" applyAlignment="1">
      <alignment horizontal="justify" vertical="top" wrapText="1"/>
    </xf>
    <xf numFmtId="0" fontId="3" fillId="3" borderId="6" xfId="62" applyNumberFormat="1"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62" applyNumberFormat="1" applyFont="1" applyFill="1" applyBorder="1" applyAlignment="1">
      <alignment wrapText="1"/>
    </xf>
    <xf numFmtId="0" fontId="3" fillId="0" borderId="0" xfId="0" applyFont="1" applyAlignment="1">
      <alignment horizontal="left" vertical="top" wrapText="1"/>
    </xf>
    <xf numFmtId="0" fontId="3" fillId="0" borderId="0" xfId="0" applyFont="1" applyAlignment="1">
      <alignment horizontal="center" vertical="top"/>
    </xf>
    <xf numFmtId="0" fontId="5" fillId="4" borderId="0" xfId="62" applyNumberFormat="1" applyFont="1" applyFill="1" applyAlignment="1">
      <alignment horizontal="left" vertical="top" wrapText="1"/>
    </xf>
    <xf numFmtId="0" fontId="5" fillId="4" borderId="0" xfId="62" applyNumberFormat="1" applyFont="1" applyFill="1" applyAlignment="1">
      <alignment horizontal="center" wrapText="1"/>
    </xf>
    <xf numFmtId="2" fontId="5" fillId="4" borderId="0" xfId="62" applyNumberFormat="1" applyFont="1" applyFill="1" applyAlignment="1">
      <alignment horizontal="right" wrapText="1"/>
    </xf>
    <xf numFmtId="0" fontId="4" fillId="0" borderId="0" xfId="0" applyFont="1" applyAlignment="1">
      <alignment horizontal="center" vertical="top" wrapText="1"/>
    </xf>
    <xf numFmtId="4" fontId="3" fillId="3" borderId="6" xfId="62" applyNumberFormat="1" applyFont="1" applyFill="1" applyBorder="1" applyAlignment="1">
      <alignment wrapText="1"/>
    </xf>
    <xf numFmtId="0" fontId="3" fillId="5" borderId="0" xfId="0" applyFont="1" applyFill="1" applyAlignment="1">
      <alignment horizontal="center" vertical="center"/>
    </xf>
    <xf numFmtId="0" fontId="3" fillId="5" borderId="0" xfId="0" applyFont="1" applyFill="1" applyAlignment="1">
      <alignment horizontal="left" vertical="center"/>
    </xf>
    <xf numFmtId="4" fontId="3" fillId="5" borderId="0" xfId="0" applyNumberFormat="1" applyFont="1" applyFill="1" applyAlignment="1">
      <alignment horizontal="center" wrapText="1"/>
    </xf>
    <xf numFmtId="0" fontId="10" fillId="0" borderId="9" xfId="62" applyNumberFormat="1" applyFont="1" applyBorder="1" applyAlignment="1">
      <alignment wrapText="1"/>
    </xf>
    <xf numFmtId="4" fontId="17" fillId="0" borderId="10" xfId="62" applyNumberFormat="1" applyFont="1" applyBorder="1" applyAlignment="1">
      <alignment horizontal="justify" vertical="top" wrapText="1"/>
    </xf>
    <xf numFmtId="0" fontId="3" fillId="0" borderId="0" xfId="62" applyNumberFormat="1" applyFont="1" applyAlignment="1">
      <alignment horizontal="right" wrapText="1"/>
    </xf>
    <xf numFmtId="0" fontId="3" fillId="3" borderId="0" xfId="62" applyNumberFormat="1" applyFont="1" applyFill="1" applyAlignment="1" applyProtection="1">
      <alignment horizontal="center" vertical="center" wrapText="1"/>
      <protection locked="0"/>
    </xf>
    <xf numFmtId="0" fontId="3" fillId="3" borderId="0" xfId="62" applyNumberFormat="1" applyFont="1" applyFill="1" applyAlignment="1">
      <alignment horizontal="left" wrapText="1"/>
    </xf>
    <xf numFmtId="0" fontId="3" fillId="3" borderId="0" xfId="62" applyNumberFormat="1" applyFont="1" applyFill="1" applyAlignment="1">
      <alignment horizontal="right" wrapText="1"/>
    </xf>
    <xf numFmtId="0" fontId="3" fillId="3" borderId="11" xfId="0" applyFont="1" applyFill="1" applyBorder="1" applyAlignment="1">
      <alignment horizontal="center" vertical="center"/>
    </xf>
    <xf numFmtId="0" fontId="3" fillId="3" borderId="6" xfId="0" applyFont="1" applyFill="1" applyBorder="1" applyAlignment="1">
      <alignment horizontal="left" vertical="center" wrapText="1"/>
    </xf>
    <xf numFmtId="4" fontId="5" fillId="3" borderId="6" xfId="0" applyNumberFormat="1" applyFont="1" applyFill="1" applyBorder="1" applyAlignment="1">
      <alignment horizontal="right" wrapText="1"/>
    </xf>
    <xf numFmtId="4" fontId="3" fillId="3" borderId="12" xfId="0" applyNumberFormat="1" applyFont="1" applyFill="1" applyBorder="1" applyAlignment="1">
      <alignment horizontal="center" wrapText="1"/>
    </xf>
    <xf numFmtId="0" fontId="3" fillId="0" borderId="0" xfId="62" applyNumberFormat="1" applyFont="1" applyAlignment="1" applyProtection="1">
      <alignment horizontal="center" vertical="center" wrapText="1"/>
      <protection locked="0"/>
    </xf>
    <xf numFmtId="0" fontId="16" fillId="0" borderId="0" xfId="62" applyNumberFormat="1" applyFont="1" applyAlignment="1">
      <alignment horizontal="left" wrapText="1"/>
    </xf>
    <xf numFmtId="0" fontId="18" fillId="0" borderId="0" xfId="0" applyFont="1" applyAlignment="1">
      <alignment wrapText="1"/>
    </xf>
    <xf numFmtId="0" fontId="5" fillId="0" borderId="0" xfId="0" applyFont="1"/>
    <xf numFmtId="0" fontId="5" fillId="0" borderId="0" xfId="0" applyFont="1" applyAlignment="1">
      <alignment horizontal="center" vertical="top" wrapText="1"/>
    </xf>
    <xf numFmtId="0" fontId="5" fillId="0" borderId="0" xfId="62" applyNumberFormat="1" applyFont="1" applyAlignment="1" applyProtection="1">
      <alignment horizontal="right" vertical="top" wrapText="1"/>
      <protection locked="0"/>
    </xf>
    <xf numFmtId="0" fontId="5" fillId="0" borderId="0" xfId="0" applyFont="1" applyAlignment="1">
      <alignment horizontal="center" wrapText="1"/>
    </xf>
    <xf numFmtId="4" fontId="5" fillId="0" borderId="0" xfId="0" applyNumberFormat="1" applyFont="1" applyAlignment="1">
      <alignment horizontal="center"/>
    </xf>
    <xf numFmtId="0" fontId="5" fillId="0" borderId="0" xfId="62" applyNumberFormat="1" applyFont="1" applyAlignment="1">
      <alignment horizontal="left"/>
    </xf>
    <xf numFmtId="0" fontId="3" fillId="0" borderId="0" xfId="62" applyNumberFormat="1" applyFont="1" applyAlignment="1">
      <alignment horizontal="left"/>
    </xf>
    <xf numFmtId="0" fontId="19" fillId="0" borderId="0" xfId="62" applyNumberFormat="1" applyFont="1" applyAlignment="1">
      <alignment horizontal="left"/>
    </xf>
    <xf numFmtId="4" fontId="5" fillId="7" borderId="0" xfId="0" applyNumberFormat="1" applyFont="1" applyFill="1" applyAlignment="1">
      <alignment horizontal="center"/>
    </xf>
    <xf numFmtId="0" fontId="5" fillId="3" borderId="6" xfId="62" applyNumberFormat="1" applyFont="1" applyFill="1" applyBorder="1" applyAlignment="1">
      <alignment wrapText="1"/>
    </xf>
    <xf numFmtId="0" fontId="17" fillId="0" borderId="0" xfId="62" applyNumberFormat="1" applyFont="1" applyAlignment="1">
      <alignment vertical="center" wrapText="1"/>
    </xf>
    <xf numFmtId="0" fontId="20" fillId="0" borderId="0" xfId="0" applyFont="1" applyAlignment="1">
      <alignment horizontal="center" vertical="top"/>
    </xf>
    <xf numFmtId="0" fontId="20" fillId="0" borderId="0" xfId="0" applyFont="1" applyAlignment="1">
      <alignment horizontal="left" vertical="center"/>
    </xf>
    <xf numFmtId="4" fontId="4" fillId="0" borderId="0" xfId="0" applyNumberFormat="1" applyFont="1" applyAlignment="1">
      <alignment horizontal="right" wrapText="1"/>
    </xf>
    <xf numFmtId="0" fontId="21" fillId="0" borderId="0" xfId="72" applyFont="1"/>
    <xf numFmtId="0" fontId="21" fillId="0" borderId="0" xfId="72" applyFont="1" applyAlignment="1">
      <alignment horizontal="justify" vertical="top" wrapText="1"/>
    </xf>
    <xf numFmtId="0" fontId="22" fillId="0" borderId="0" xfId="72" applyFont="1" applyAlignment="1">
      <alignment horizontal="justify" vertical="top" wrapText="1"/>
    </xf>
    <xf numFmtId="0" fontId="23" fillId="0" borderId="0" xfId="72" applyFont="1" applyAlignment="1">
      <alignment horizontal="justify" vertical="top" wrapText="1"/>
    </xf>
    <xf numFmtId="0" fontId="24" fillId="0" borderId="0" xfId="72"/>
    <xf numFmtId="0" fontId="25" fillId="0" borderId="0" xfId="72" applyFont="1"/>
    <xf numFmtId="0" fontId="22" fillId="0" borderId="0" xfId="72" applyFont="1"/>
    <xf numFmtId="0" fontId="21" fillId="0" borderId="0" xfId="72" applyFont="1" applyAlignment="1">
      <alignment horizontal="right" vertical="top"/>
    </xf>
    <xf numFmtId="0" fontId="21" fillId="0" borderId="0" xfId="0" applyFont="1" applyAlignment="1">
      <alignment horizontal="justify" vertical="top" wrapText="1"/>
    </xf>
    <xf numFmtId="0" fontId="22" fillId="0" borderId="0" xfId="72" applyFont="1" applyAlignment="1">
      <alignment horizontal="right" vertical="top"/>
    </xf>
    <xf numFmtId="0" fontId="22" fillId="0" borderId="0" xfId="0" applyFont="1" applyAlignment="1">
      <alignment horizontal="justify" vertical="top" wrapText="1"/>
    </xf>
    <xf numFmtId="0" fontId="21" fillId="0" borderId="0" xfId="0" applyFont="1" applyAlignment="1">
      <alignment horizontal="left" vertical="top" wrapText="1" indent="1"/>
    </xf>
    <xf numFmtId="4" fontId="21" fillId="0" borderId="0" xfId="72" applyNumberFormat="1" applyFont="1" applyAlignment="1">
      <alignment horizontal="justify" vertical="top" wrapText="1"/>
    </xf>
    <xf numFmtId="0" fontId="23" fillId="0" borderId="0" xfId="72" applyFont="1" applyAlignment="1">
      <alignment horizontal="right" vertical="top"/>
    </xf>
    <xf numFmtId="0" fontId="27" fillId="0" borderId="0" xfId="0" applyFont="1" applyAlignment="1">
      <alignment horizontal="justify" vertical="top" wrapText="1"/>
    </xf>
    <xf numFmtId="4" fontId="25" fillId="0" borderId="0" xfId="72" applyNumberFormat="1" applyFont="1"/>
    <xf numFmtId="0" fontId="28" fillId="0" borderId="0" xfId="72" applyFont="1" applyAlignment="1">
      <alignment wrapText="1"/>
    </xf>
    <xf numFmtId="0" fontId="25" fillId="0" borderId="0" xfId="72" applyFont="1" applyAlignment="1">
      <alignment horizontal="justify" vertical="top" wrapText="1"/>
    </xf>
    <xf numFmtId="4" fontId="25" fillId="0" borderId="0" xfId="72" applyNumberFormat="1" applyFont="1" applyAlignment="1">
      <alignment horizontal="justify" vertical="top" wrapText="1"/>
    </xf>
    <xf numFmtId="0" fontId="22" fillId="0" borderId="0" xfId="49" applyFont="1" applyAlignment="1">
      <alignment horizontal="justify" vertical="top" wrapText="1"/>
    </xf>
    <xf numFmtId="0" fontId="21" fillId="0" borderId="0" xfId="72" applyFont="1" applyAlignment="1">
      <alignment vertical="top" wrapText="1"/>
    </xf>
    <xf numFmtId="0" fontId="21" fillId="0" borderId="0" xfId="49" applyFont="1" applyAlignment="1">
      <alignment horizontal="left" vertical="top" wrapText="1" indent="2"/>
    </xf>
    <xf numFmtId="0" fontId="21" fillId="0" borderId="0" xfId="49" applyFont="1" applyAlignment="1">
      <alignment horizontal="justify" vertical="top" wrapText="1"/>
    </xf>
    <xf numFmtId="0" fontId="22" fillId="0" borderId="0" xfId="72" applyFont="1" applyAlignment="1">
      <alignment horizontal="center" vertical="top" wrapText="1"/>
    </xf>
    <xf numFmtId="0" fontId="21" fillId="0" borderId="0" xfId="49" applyFont="1" applyAlignment="1">
      <alignment horizontal="left" vertical="top" wrapText="1" indent="1"/>
    </xf>
    <xf numFmtId="0" fontId="21" fillId="0" borderId="0" xfId="72" applyFont="1" applyAlignment="1">
      <alignment horizontal="left" vertical="top" wrapText="1"/>
    </xf>
    <xf numFmtId="0" fontId="27" fillId="0" borderId="0" xfId="49" applyFont="1" applyAlignment="1">
      <alignment horizontal="justify" vertical="top" wrapText="1"/>
    </xf>
    <xf numFmtId="0" fontId="23" fillId="0" borderId="0" xfId="72" applyFont="1" applyAlignment="1">
      <alignment horizontal="center" vertical="top" wrapText="1"/>
    </xf>
    <xf numFmtId="0" fontId="23" fillId="0" borderId="0" xfId="0" applyFont="1" applyAlignment="1">
      <alignment horizontal="justify" vertical="top" wrapText="1"/>
    </xf>
    <xf numFmtId="0" fontId="21" fillId="0" borderId="0" xfId="0" applyFont="1" applyAlignment="1">
      <alignment horizontal="left" vertical="top" wrapText="1" indent="2"/>
    </xf>
    <xf numFmtId="0" fontId="31" fillId="0" borderId="0" xfId="72" applyFont="1"/>
    <xf numFmtId="0" fontId="22" fillId="0" borderId="0" xfId="72" applyFont="1" applyAlignment="1">
      <alignment horizontal="right" vertical="center"/>
    </xf>
    <xf numFmtId="49" fontId="21" fillId="0" borderId="0" xfId="56" applyNumberFormat="1" applyFont="1" applyAlignment="1">
      <alignment horizontal="left" vertical="center" wrapText="1"/>
    </xf>
    <xf numFmtId="0" fontId="21" fillId="0" borderId="0" xfId="72" applyFont="1" applyAlignment="1">
      <alignment horizontal="right" vertical="center" wrapText="1"/>
    </xf>
    <xf numFmtId="49" fontId="22" fillId="0" borderId="0" xfId="56" applyNumberFormat="1" applyFont="1" applyAlignment="1">
      <alignment horizontal="left" vertical="center" wrapText="1"/>
    </xf>
    <xf numFmtId="0" fontId="21" fillId="0" borderId="0" xfId="56" applyFont="1" applyAlignment="1">
      <alignment horizontal="left" vertical="center" wrapText="1"/>
    </xf>
    <xf numFmtId="0" fontId="21" fillId="0" borderId="0" xfId="51" applyFont="1" applyAlignment="1">
      <alignment horizontal="justify" vertical="top" wrapText="1"/>
    </xf>
    <xf numFmtId="0" fontId="23" fillId="0" borderId="0" xfId="72" applyFont="1" applyAlignment="1">
      <alignment horizontal="right" vertical="center"/>
    </xf>
    <xf numFmtId="0" fontId="27" fillId="0" borderId="0" xfId="51" applyFont="1" applyAlignment="1">
      <alignment horizontal="justify" vertical="top" wrapText="1"/>
    </xf>
    <xf numFmtId="0" fontId="32" fillId="0" borderId="0" xfId="55" applyFont="1" applyAlignment="1">
      <alignment horizontal="left" vertical="top" wrapText="1"/>
    </xf>
    <xf numFmtId="0" fontId="33" fillId="0" borderId="0" xfId="55" applyFont="1" applyAlignment="1">
      <alignment horizontal="left" vertical="top" wrapText="1"/>
    </xf>
    <xf numFmtId="0" fontId="34" fillId="8" borderId="0" xfId="0" applyFont="1" applyFill="1"/>
    <xf numFmtId="0" fontId="35" fillId="8" borderId="0" xfId="0" applyFont="1" applyFill="1"/>
    <xf numFmtId="0" fontId="28" fillId="0" borderId="0" xfId="0" applyFont="1" applyAlignment="1">
      <alignment horizontal="justify" vertical="top" wrapText="1"/>
    </xf>
    <xf numFmtId="0" fontId="36" fillId="0" borderId="0" xfId="0" applyFont="1" applyAlignment="1">
      <alignment horizontal="justify" vertical="top" wrapText="1"/>
    </xf>
    <xf numFmtId="0" fontId="37" fillId="0" borderId="0" xfId="0" applyFont="1" applyAlignment="1">
      <alignment horizontal="left" vertical="top" wrapText="1" indent="1"/>
    </xf>
    <xf numFmtId="0" fontId="30" fillId="0" borderId="0" xfId="0" applyFont="1" applyAlignment="1">
      <alignment wrapText="1"/>
    </xf>
    <xf numFmtId="0" fontId="39" fillId="0" borderId="0" xfId="0" applyFont="1"/>
    <xf numFmtId="0" fontId="42" fillId="0" borderId="0" xfId="0" applyFont="1" applyAlignment="1">
      <alignment wrapText="1"/>
    </xf>
    <xf numFmtId="0" fontId="43" fillId="0" borderId="0" xfId="0" applyFont="1" applyAlignment="1">
      <alignment horizontal="right" wrapText="1"/>
    </xf>
    <xf numFmtId="0" fontId="45" fillId="0" borderId="0" xfId="0" applyFont="1" applyAlignment="1">
      <alignment horizontal="left"/>
    </xf>
    <xf numFmtId="0" fontId="44" fillId="0" borderId="0" xfId="0" applyFont="1" applyAlignment="1">
      <alignment horizontal="left"/>
    </xf>
    <xf numFmtId="0" fontId="46" fillId="0" borderId="0" xfId="0" applyFont="1" applyAlignment="1">
      <alignment horizontal="right" wrapText="1"/>
    </xf>
    <xf numFmtId="0" fontId="47" fillId="0" borderId="0" xfId="0" applyFont="1" applyAlignment="1">
      <alignment horizontal="left" wrapText="1"/>
    </xf>
    <xf numFmtId="0" fontId="46" fillId="0" borderId="0" xfId="0" applyFont="1" applyAlignment="1">
      <alignment horizontal="left" wrapText="1"/>
    </xf>
    <xf numFmtId="0" fontId="13" fillId="0" borderId="0" xfId="0" applyFont="1"/>
    <xf numFmtId="0" fontId="29" fillId="0" borderId="0" xfId="0" applyFont="1"/>
    <xf numFmtId="0" fontId="47" fillId="0" borderId="0" xfId="0" applyFont="1" applyAlignment="1">
      <alignment horizontal="left"/>
    </xf>
    <xf numFmtId="0" fontId="48" fillId="0" borderId="0" xfId="0" applyFont="1" applyAlignment="1">
      <alignment horizontal="left"/>
    </xf>
    <xf numFmtId="0" fontId="24" fillId="0" borderId="0" xfId="0" applyFont="1" applyAlignment="1">
      <alignment horizontal="right"/>
    </xf>
    <xf numFmtId="0" fontId="45" fillId="0" borderId="0" xfId="0" applyFont="1" applyAlignment="1">
      <alignment horizontal="right"/>
    </xf>
    <xf numFmtId="0" fontId="51" fillId="0" borderId="0" xfId="0" applyFont="1"/>
    <xf numFmtId="0" fontId="24" fillId="0" borderId="0" xfId="0" applyFont="1"/>
    <xf numFmtId="0" fontId="50" fillId="0" borderId="0" xfId="0" applyFont="1" applyAlignment="1">
      <alignment horizontal="center"/>
    </xf>
    <xf numFmtId="0" fontId="5" fillId="0" borderId="0" xfId="0" quotePrefix="1" applyFont="1" applyAlignment="1">
      <alignment horizontal="justify" vertical="top" wrapText="1"/>
    </xf>
    <xf numFmtId="0" fontId="5" fillId="0" borderId="0" xfId="62" quotePrefix="1" applyNumberFormat="1" applyFont="1" applyAlignment="1">
      <alignment horizontal="left" vertical="center" wrapText="1"/>
    </xf>
    <xf numFmtId="0" fontId="5" fillId="0" borderId="0" xfId="62" quotePrefix="1" applyNumberFormat="1" applyFont="1" applyAlignment="1">
      <alignment horizontal="left" vertical="top" wrapText="1"/>
    </xf>
    <xf numFmtId="49" fontId="7" fillId="5" borderId="0" xfId="0" quotePrefix="1" applyNumberFormat="1" applyFont="1" applyFill="1" applyAlignment="1">
      <alignment vertical="top" wrapText="1"/>
    </xf>
    <xf numFmtId="49" fontId="7" fillId="5" borderId="4" xfId="0" quotePrefix="1" applyNumberFormat="1" applyFont="1" applyFill="1" applyBorder="1" applyAlignment="1">
      <alignment vertical="top" wrapText="1"/>
    </xf>
    <xf numFmtId="0" fontId="5" fillId="0" borderId="0" xfId="0" quotePrefix="1" applyFont="1" applyAlignment="1">
      <alignment horizontal="left" vertical="top" wrapText="1"/>
    </xf>
    <xf numFmtId="0" fontId="13" fillId="0" borderId="0" xfId="0" quotePrefix="1" applyFont="1" applyAlignment="1">
      <alignment horizontal="justify" vertical="top" wrapText="1"/>
    </xf>
    <xf numFmtId="0" fontId="5" fillId="4" borderId="0" xfId="0" quotePrefix="1" applyFont="1" applyFill="1" applyAlignment="1">
      <alignment horizontal="justify" vertical="top" wrapText="1"/>
    </xf>
    <xf numFmtId="49" fontId="7" fillId="0" borderId="0" xfId="0" quotePrefix="1" applyNumberFormat="1" applyFont="1" applyAlignment="1">
      <alignment vertical="top" wrapText="1"/>
    </xf>
    <xf numFmtId="0" fontId="3" fillId="0" borderId="0" xfId="0" quotePrefix="1" applyFont="1" applyAlignment="1">
      <alignment horizontal="left" vertical="center" wrapText="1"/>
    </xf>
    <xf numFmtId="0" fontId="3" fillId="32" borderId="0" xfId="0" quotePrefix="1" applyFont="1" applyFill="1" applyAlignment="1">
      <alignment horizontal="left" vertical="center" wrapText="1"/>
    </xf>
    <xf numFmtId="0" fontId="3" fillId="32" borderId="0" xfId="0" applyFont="1" applyFill="1" applyAlignment="1">
      <alignment horizontal="left" vertical="center" wrapText="1"/>
    </xf>
    <xf numFmtId="49" fontId="7" fillId="32" borderId="4" xfId="0" quotePrefix="1" applyNumberFormat="1" applyFont="1" applyFill="1" applyBorder="1" applyAlignment="1">
      <alignment vertical="top" wrapText="1"/>
    </xf>
    <xf numFmtId="0" fontId="17" fillId="0" borderId="0" xfId="62" applyNumberFormat="1" applyFont="1" applyAlignment="1">
      <alignment wrapText="1"/>
    </xf>
    <xf numFmtId="0" fontId="9" fillId="0" borderId="0" xfId="62" applyNumberFormat="1" applyFont="1" applyAlignment="1">
      <alignment vertical="top" wrapText="1"/>
    </xf>
    <xf numFmtId="4" fontId="5" fillId="0" borderId="2" xfId="0" applyNumberFormat="1" applyFont="1" applyBorder="1" applyAlignment="1" applyProtection="1">
      <alignment horizontal="right" wrapText="1"/>
      <protection locked="0"/>
    </xf>
    <xf numFmtId="4" fontId="5" fillId="0" borderId="0" xfId="0" applyNumberFormat="1" applyFont="1" applyAlignment="1" applyProtection="1">
      <alignment horizontal="right" wrapText="1"/>
      <protection locked="0"/>
    </xf>
    <xf numFmtId="4" fontId="5" fillId="0" borderId="0" xfId="62" applyNumberFormat="1" applyFont="1" applyAlignment="1" applyProtection="1">
      <alignment horizontal="right" wrapText="1"/>
      <protection locked="0"/>
    </xf>
    <xf numFmtId="0" fontId="3" fillId="0" borderId="0" xfId="62" applyNumberFormat="1" applyFont="1" applyAlignment="1" applyProtection="1">
      <alignment horizontal="right" wrapText="1"/>
      <protection locked="0"/>
    </xf>
    <xf numFmtId="0" fontId="3" fillId="0" borderId="0" xfId="62" applyNumberFormat="1" applyFont="1" applyAlignment="1" applyProtection="1">
      <alignment horizontal="left" vertical="top" wrapText="1"/>
      <protection locked="0"/>
    </xf>
    <xf numFmtId="4" fontId="5" fillId="0" borderId="0" xfId="0" applyNumberFormat="1" applyFont="1" applyAlignment="1" applyProtection="1">
      <alignment horizontal="center" wrapText="1"/>
      <protection locked="0"/>
    </xf>
    <xf numFmtId="0" fontId="5" fillId="3" borderId="6" xfId="62" applyNumberFormat="1" applyFont="1" applyFill="1" applyBorder="1" applyAlignment="1" applyProtection="1">
      <alignment wrapText="1"/>
      <protection locked="0"/>
    </xf>
    <xf numFmtId="0" fontId="5" fillId="0" borderId="0" xfId="62" applyNumberFormat="1" applyFont="1" applyAlignment="1" applyProtection="1">
      <alignment wrapText="1"/>
      <protection locked="0"/>
    </xf>
    <xf numFmtId="2" fontId="5" fillId="0" borderId="0" xfId="62" applyNumberFormat="1" applyFont="1" applyAlignment="1" applyProtection="1">
      <alignment horizontal="right" wrapText="1"/>
      <protection locked="0"/>
    </xf>
    <xf numFmtId="4" fontId="4" fillId="0" borderId="0" xfId="0" applyNumberFormat="1" applyFont="1" applyAlignment="1" applyProtection="1">
      <alignment horizontal="center" wrapText="1"/>
      <protection locked="0"/>
    </xf>
    <xf numFmtId="0" fontId="3" fillId="3" borderId="6" xfId="62" applyNumberFormat="1" applyFont="1" applyFill="1" applyBorder="1" applyAlignment="1" applyProtection="1">
      <alignment wrapText="1"/>
      <protection locked="0"/>
    </xf>
    <xf numFmtId="0" fontId="3" fillId="0" borderId="0" xfId="62" applyNumberFormat="1" applyFont="1" applyAlignment="1" applyProtection="1">
      <alignment wrapText="1"/>
      <protection locked="0"/>
    </xf>
    <xf numFmtId="4" fontId="5" fillId="4" borderId="0" xfId="62" applyNumberFormat="1" applyFont="1" applyFill="1" applyAlignment="1" applyProtection="1">
      <alignment horizontal="right" wrapText="1"/>
      <protection locked="0"/>
    </xf>
    <xf numFmtId="0" fontId="4" fillId="0" borderId="0" xfId="0" applyFont="1" applyProtection="1">
      <protection locked="0"/>
    </xf>
    <xf numFmtId="0" fontId="2" fillId="0" borderId="0" xfId="0" applyFont="1"/>
    <xf numFmtId="0" fontId="0" fillId="0" borderId="0" xfId="0" applyProtection="1">
      <protection locked="0"/>
    </xf>
    <xf numFmtId="0" fontId="44" fillId="0" borderId="0" xfId="0" applyFont="1" applyAlignment="1">
      <alignment horizontal="left" wrapText="1"/>
    </xf>
    <xf numFmtId="0" fontId="43" fillId="0" borderId="0" xfId="0" applyFont="1" applyAlignment="1">
      <alignment horizontal="left" wrapText="1"/>
    </xf>
    <xf numFmtId="0" fontId="49" fillId="0" borderId="0" xfId="58" applyFont="1" applyAlignment="1">
      <alignment horizontal="left"/>
    </xf>
    <xf numFmtId="0" fontId="50" fillId="0" borderId="0" xfId="58" applyFont="1" applyAlignment="1">
      <alignment horizontal="left"/>
    </xf>
    <xf numFmtId="0" fontId="14" fillId="0" borderId="0" xfId="0" applyFont="1" applyAlignment="1">
      <alignment horizontal="center" wrapText="1"/>
    </xf>
    <xf numFmtId="0" fontId="39" fillId="0" borderId="1"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41" fillId="0" borderId="13" xfId="0" applyFont="1" applyBorder="1" applyAlignment="1">
      <alignment vertical="top" wrapText="1"/>
    </xf>
    <xf numFmtId="0" fontId="41" fillId="0" borderId="14" xfId="0" applyFont="1" applyBorder="1" applyAlignment="1">
      <alignment vertical="top" wrapText="1"/>
    </xf>
    <xf numFmtId="0" fontId="41" fillId="0" borderId="15" xfId="0" applyFont="1" applyBorder="1" applyAlignment="1">
      <alignment vertical="top" wrapText="1"/>
    </xf>
    <xf numFmtId="0" fontId="40" fillId="0" borderId="0" xfId="0" applyFont="1" applyAlignment="1">
      <alignment horizontal="center" wrapText="1"/>
    </xf>
    <xf numFmtId="0" fontId="26" fillId="0" borderId="0" xfId="51" applyFont="1" applyAlignment="1">
      <alignment horizontal="left" vertical="center" wrapText="1"/>
    </xf>
    <xf numFmtId="0" fontId="26" fillId="0" borderId="0" xfId="49" applyFont="1" applyAlignment="1">
      <alignment horizontal="left" vertical="center" wrapText="1"/>
    </xf>
    <xf numFmtId="0" fontId="29" fillId="0" borderId="0" xfId="49" applyAlignment="1">
      <alignment horizontal="left" vertical="center"/>
    </xf>
    <xf numFmtId="0" fontId="26" fillId="0" borderId="0" xfId="0" applyFont="1" applyAlignment="1">
      <alignment horizontal="left" vertical="center" wrapText="1"/>
    </xf>
    <xf numFmtId="0" fontId="0" fillId="0" borderId="0" xfId="0" applyAlignment="1">
      <alignment horizontal="left" vertical="center"/>
    </xf>
    <xf numFmtId="0" fontId="3" fillId="2" borderId="0" xfId="0" applyFont="1" applyFill="1" applyAlignment="1">
      <alignment horizontal="left" vertical="top"/>
    </xf>
    <xf numFmtId="0" fontId="3" fillId="2" borderId="4" xfId="0" applyFont="1" applyFill="1" applyBorder="1" applyAlignment="1">
      <alignment horizontal="left" vertical="top"/>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49" fontId="7" fillId="5" borderId="0" xfId="0" applyNumberFormat="1" applyFont="1" applyFill="1" applyAlignment="1">
      <alignment horizontal="center" vertical="top" wrapText="1"/>
    </xf>
    <xf numFmtId="49" fontId="7" fillId="5" borderId="0" xfId="0" applyNumberFormat="1" applyFont="1" applyFill="1" applyAlignment="1">
      <alignment horizontal="left" vertical="top" wrapText="1"/>
    </xf>
    <xf numFmtId="0" fontId="3" fillId="0" borderId="0" xfId="62" applyNumberFormat="1" applyFont="1" applyAlignment="1">
      <alignment horizontal="center" vertical="top" wrapText="1"/>
    </xf>
    <xf numFmtId="0" fontId="9" fillId="0" borderId="0" xfId="62" applyNumberFormat="1" applyFont="1" applyAlignment="1">
      <alignment horizontal="left" vertical="top" wrapText="1"/>
    </xf>
    <xf numFmtId="0" fontId="9" fillId="0" borderId="0" xfId="62" applyNumberFormat="1" applyFont="1" applyAlignment="1">
      <alignment horizontal="left"/>
    </xf>
    <xf numFmtId="0" fontId="8" fillId="4" borderId="0" xfId="62" applyNumberFormat="1" applyFont="1" applyFill="1" applyAlignment="1" applyProtection="1">
      <alignment horizontal="center" vertical="center" wrapText="1"/>
      <protection locked="0"/>
    </xf>
    <xf numFmtId="0" fontId="5" fillId="0" borderId="6" xfId="62" applyNumberFormat="1" applyFont="1" applyBorder="1" applyAlignment="1">
      <alignment horizontal="center" vertical="top" wrapText="1"/>
    </xf>
    <xf numFmtId="0" fontId="8" fillId="0" borderId="0" xfId="62" applyNumberFormat="1" applyFont="1" applyAlignment="1" applyProtection="1">
      <alignment horizontal="center" vertical="center" wrapText="1"/>
      <protection locked="0"/>
    </xf>
  </cellXfs>
  <cellStyles count="81">
    <cellStyle name="20% - Accent1 2" xfId="1" xr:uid="{00000000-0005-0000-0000-000031000000}"/>
    <cellStyle name="20% - Accent2 2" xfId="2" xr:uid="{00000000-0005-0000-0000-000032000000}"/>
    <cellStyle name="20% - Accent3 2" xfId="3" xr:uid="{00000000-0005-0000-0000-000033000000}"/>
    <cellStyle name="20% - Accent4 2" xfId="4" xr:uid="{00000000-0005-0000-0000-000034000000}"/>
    <cellStyle name="20% - Accent5 2" xfId="5" xr:uid="{00000000-0005-0000-0000-000035000000}"/>
    <cellStyle name="20% - Accent6 2" xfId="6" xr:uid="{00000000-0005-0000-0000-000036000000}"/>
    <cellStyle name="40% - Accent1 2" xfId="7" xr:uid="{00000000-0005-0000-0000-000037000000}"/>
    <cellStyle name="40% - Accent2 2" xfId="8" xr:uid="{00000000-0005-0000-0000-000038000000}"/>
    <cellStyle name="40% - Accent3 2" xfId="9" xr:uid="{00000000-0005-0000-0000-000039000000}"/>
    <cellStyle name="40% - Accent4 2" xfId="10" xr:uid="{00000000-0005-0000-0000-00003A000000}"/>
    <cellStyle name="40% - Accent5 2" xfId="11" xr:uid="{00000000-0005-0000-0000-00003B000000}"/>
    <cellStyle name="40% - Accent6 2" xfId="12" xr:uid="{00000000-0005-0000-0000-00003C000000}"/>
    <cellStyle name="60% - Accent1 2" xfId="13" xr:uid="{00000000-0005-0000-0000-00003D000000}"/>
    <cellStyle name="60% - Accent2 2" xfId="14" xr:uid="{00000000-0005-0000-0000-00003E000000}"/>
    <cellStyle name="60% - Accent3 2" xfId="15" xr:uid="{00000000-0005-0000-0000-00003F000000}"/>
    <cellStyle name="60% - Accent4 2" xfId="16" xr:uid="{00000000-0005-0000-0000-000040000000}"/>
    <cellStyle name="60% - Accent5 2" xfId="17" xr:uid="{00000000-0005-0000-0000-000041000000}"/>
    <cellStyle name="60% - Accent6 2" xfId="18" xr:uid="{00000000-0005-0000-0000-000042000000}"/>
    <cellStyle name="Accent1 2" xfId="19" xr:uid="{00000000-0005-0000-0000-000043000000}"/>
    <cellStyle name="Accent2 2" xfId="20" xr:uid="{00000000-0005-0000-0000-000044000000}"/>
    <cellStyle name="Accent3 2" xfId="21" xr:uid="{00000000-0005-0000-0000-000045000000}"/>
    <cellStyle name="Accent4 2" xfId="22" xr:uid="{00000000-0005-0000-0000-000046000000}"/>
    <cellStyle name="Accent5 2" xfId="23" xr:uid="{00000000-0005-0000-0000-000047000000}"/>
    <cellStyle name="Accent6 2" xfId="24" xr:uid="{00000000-0005-0000-0000-000048000000}"/>
    <cellStyle name="Bad 2" xfId="25" xr:uid="{00000000-0005-0000-0000-000049000000}"/>
    <cellStyle name="Calculation 2" xfId="26" xr:uid="{00000000-0005-0000-0000-00004A000000}"/>
    <cellStyle name="Check Cell 2" xfId="27" xr:uid="{00000000-0005-0000-0000-00004B000000}"/>
    <cellStyle name="Comma 2" xfId="28" xr:uid="{00000000-0005-0000-0000-00004C000000}"/>
    <cellStyle name="Comma 2 2" xfId="29" xr:uid="{00000000-0005-0000-0000-00004D000000}"/>
    <cellStyle name="Explanatory Text 2" xfId="30" xr:uid="{00000000-0005-0000-0000-00004E000000}"/>
    <cellStyle name="Explanatory Text 2 2" xfId="31" xr:uid="{00000000-0005-0000-0000-00004F000000}"/>
    <cellStyle name="Good 2" xfId="32" xr:uid="{00000000-0005-0000-0000-000050000000}"/>
    <cellStyle name="Heading 1 2" xfId="33" xr:uid="{00000000-0005-0000-0000-000051000000}"/>
    <cellStyle name="Heading 2 2" xfId="34" xr:uid="{00000000-0005-0000-0000-000052000000}"/>
    <cellStyle name="Heading 3 2" xfId="35" xr:uid="{00000000-0005-0000-0000-000053000000}"/>
    <cellStyle name="Heading 4 2" xfId="36" xr:uid="{00000000-0005-0000-0000-000054000000}"/>
    <cellStyle name="Heading1" xfId="37" xr:uid="{00000000-0005-0000-0000-000055000000}"/>
    <cellStyle name="Hyperlink 2" xfId="38" xr:uid="{00000000-0005-0000-0000-000056000000}"/>
    <cellStyle name="Input 2" xfId="39" xr:uid="{00000000-0005-0000-0000-000057000000}"/>
    <cellStyle name="Jedinica mjere" xfId="40" xr:uid="{00000000-0005-0000-0000-000058000000}"/>
    <cellStyle name="Količina/Cijena" xfId="41" xr:uid="{00000000-0005-0000-0000-000059000000}"/>
    <cellStyle name="Linked Cell 2" xfId="42" xr:uid="{00000000-0005-0000-0000-00005A000000}"/>
    <cellStyle name="nabrajanje" xfId="43" xr:uid="{00000000-0005-0000-0000-00005B000000}"/>
    <cellStyle name="Naslov 5" xfId="44" xr:uid="{00000000-0005-0000-0000-00005C000000}"/>
    <cellStyle name="Neutral 2" xfId="45" xr:uid="{00000000-0005-0000-0000-00005D000000}"/>
    <cellStyle name="Normal 10" xfId="46" xr:uid="{00000000-0005-0000-0000-00005E000000}"/>
    <cellStyle name="Normal 10 2 5" xfId="47" xr:uid="{00000000-0005-0000-0000-00005F000000}"/>
    <cellStyle name="Normal 19 2" xfId="48" xr:uid="{00000000-0005-0000-0000-000060000000}"/>
    <cellStyle name="Normal 2" xfId="49" xr:uid="{00000000-0005-0000-0000-000061000000}"/>
    <cellStyle name="Normal 2 10 2" xfId="50" xr:uid="{00000000-0005-0000-0000-000062000000}"/>
    <cellStyle name="Normal 2 2" xfId="51" xr:uid="{00000000-0005-0000-0000-000063000000}"/>
    <cellStyle name="Normal 2 2 3 3" xfId="52" xr:uid="{00000000-0005-0000-0000-000064000000}"/>
    <cellStyle name="Normal 2 3" xfId="53" xr:uid="{00000000-0005-0000-0000-000065000000}"/>
    <cellStyle name="Normal 2 8" xfId="54" xr:uid="{00000000-0005-0000-0000-000066000000}"/>
    <cellStyle name="Normal 21" xfId="55" xr:uid="{00000000-0005-0000-0000-000067000000}"/>
    <cellStyle name="Normal 3" xfId="56" xr:uid="{00000000-0005-0000-0000-000068000000}"/>
    <cellStyle name="Normal 3 2" xfId="57" xr:uid="{00000000-0005-0000-0000-000069000000}"/>
    <cellStyle name="Normal 4" xfId="58" xr:uid="{00000000-0005-0000-0000-00006A000000}"/>
    <cellStyle name="Normal 7 2 3" xfId="59" xr:uid="{00000000-0005-0000-0000-00006B000000}"/>
    <cellStyle name="Normalno" xfId="0" builtinId="0"/>
    <cellStyle name="Normalno 12" xfId="60" xr:uid="{00000000-0005-0000-0000-00006C000000}"/>
    <cellStyle name="Normalno 2" xfId="61" xr:uid="{00000000-0005-0000-0000-00006D000000}"/>
    <cellStyle name="Normalno 3" xfId="62" xr:uid="{00000000-0005-0000-0000-00006E000000}"/>
    <cellStyle name="Normalno 3 2" xfId="63" xr:uid="{00000000-0005-0000-0000-00006F000000}"/>
    <cellStyle name="Normalno 3 3" xfId="64" xr:uid="{00000000-0005-0000-0000-000070000000}"/>
    <cellStyle name="Normalno 3 4 2" xfId="65" xr:uid="{00000000-0005-0000-0000-000071000000}"/>
    <cellStyle name="Normalno 3 4 2 2 3" xfId="66" xr:uid="{00000000-0005-0000-0000-000072000000}"/>
    <cellStyle name="Normalno 4 2" xfId="67" xr:uid="{00000000-0005-0000-0000-000073000000}"/>
    <cellStyle name="Note 2" xfId="68" xr:uid="{00000000-0005-0000-0000-000074000000}"/>
    <cellStyle name="Obično 2 2" xfId="69" xr:uid="{00000000-0005-0000-0000-000075000000}"/>
    <cellStyle name="Obično 2 2 22" xfId="70" xr:uid="{00000000-0005-0000-0000-000076000000}"/>
    <cellStyle name="Obično 3 2" xfId="71" xr:uid="{00000000-0005-0000-0000-000077000000}"/>
    <cellStyle name="Obično_VZ-I-napomene" xfId="72" xr:uid="{00000000-0005-0000-0000-000078000000}"/>
    <cellStyle name="Output 2" xfId="73" xr:uid="{00000000-0005-0000-0000-000079000000}"/>
    <cellStyle name="Redni broj" xfId="74" xr:uid="{00000000-0005-0000-0000-00007A000000}"/>
    <cellStyle name="Stavka" xfId="75" xr:uid="{00000000-0005-0000-0000-00007B000000}"/>
    <cellStyle name="Style 1" xfId="76" xr:uid="{00000000-0005-0000-0000-00007C000000}"/>
    <cellStyle name="Tablica" xfId="77" xr:uid="{00000000-0005-0000-0000-00007D000000}"/>
    <cellStyle name="Title 2" xfId="78" xr:uid="{00000000-0005-0000-0000-00007E000000}"/>
    <cellStyle name="Total 2" xfId="79" xr:uid="{00000000-0005-0000-0000-00007F000000}"/>
    <cellStyle name="Warning Text 2" xfId="80" xr:uid="{00000000-0005-0000-0000-000080000000}"/>
  </cellStyles>
  <dxfs count="2">
    <dxf>
      <font>
        <b/>
        <i val="0"/>
        <color indexed="26"/>
      </font>
      <fill>
        <patternFill patternType="solid">
          <bgColor indexed="1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525780</xdr:colOff>
      <xdr:row>1</xdr:row>
      <xdr:rowOff>34116</xdr:rowOff>
    </xdr:from>
    <xdr:to>
      <xdr:col>1</xdr:col>
      <xdr:colOff>1028700</xdr:colOff>
      <xdr:row>4</xdr:row>
      <xdr:rowOff>22419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780" y="252730"/>
          <a:ext cx="1905000" cy="12934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showGridLines="0" view="pageBreakPreview" zoomScaleNormal="100" workbookViewId="0">
      <selection activeCell="A16" sqref="A16"/>
    </sheetView>
  </sheetViews>
  <sheetFormatPr defaultColWidth="9" defaultRowHeight="14.4"/>
  <cols>
    <col min="1" max="1" width="20.44140625" customWidth="1"/>
    <col min="2" max="2" width="22.44140625" customWidth="1"/>
    <col min="3" max="3" width="42.44140625" customWidth="1"/>
    <col min="257" max="257" width="21" customWidth="1"/>
    <col min="258" max="258" width="22.44140625" customWidth="1"/>
    <col min="259" max="259" width="42.44140625" customWidth="1"/>
    <col min="513" max="513" width="21" customWidth="1"/>
    <col min="514" max="514" width="22.44140625" customWidth="1"/>
    <col min="515" max="515" width="42.44140625" customWidth="1"/>
    <col min="769" max="769" width="21" customWidth="1"/>
    <col min="770" max="770" width="22.44140625" customWidth="1"/>
    <col min="771" max="771" width="42.44140625" customWidth="1"/>
    <col min="1025" max="1025" width="21" customWidth="1"/>
    <col min="1026" max="1026" width="22.44140625" customWidth="1"/>
    <col min="1027" max="1027" width="42.44140625" customWidth="1"/>
    <col min="1281" max="1281" width="21" customWidth="1"/>
    <col min="1282" max="1282" width="22.44140625" customWidth="1"/>
    <col min="1283" max="1283" width="42.44140625" customWidth="1"/>
    <col min="1537" max="1537" width="21" customWidth="1"/>
    <col min="1538" max="1538" width="22.44140625" customWidth="1"/>
    <col min="1539" max="1539" width="42.44140625" customWidth="1"/>
    <col min="1793" max="1793" width="21" customWidth="1"/>
    <col min="1794" max="1794" width="22.44140625" customWidth="1"/>
    <col min="1795" max="1795" width="42.44140625" customWidth="1"/>
    <col min="2049" max="2049" width="21" customWidth="1"/>
    <col min="2050" max="2050" width="22.44140625" customWidth="1"/>
    <col min="2051" max="2051" width="42.44140625" customWidth="1"/>
    <col min="2305" max="2305" width="21" customWidth="1"/>
    <col min="2306" max="2306" width="22.44140625" customWidth="1"/>
    <col min="2307" max="2307" width="42.44140625" customWidth="1"/>
    <col min="2561" max="2561" width="21" customWidth="1"/>
    <col min="2562" max="2562" width="22.44140625" customWidth="1"/>
    <col min="2563" max="2563" width="42.44140625" customWidth="1"/>
    <col min="2817" max="2817" width="21" customWidth="1"/>
    <col min="2818" max="2818" width="22.44140625" customWidth="1"/>
    <col min="2819" max="2819" width="42.44140625" customWidth="1"/>
    <col min="3073" max="3073" width="21" customWidth="1"/>
    <col min="3074" max="3074" width="22.44140625" customWidth="1"/>
    <col min="3075" max="3075" width="42.44140625" customWidth="1"/>
    <col min="3329" max="3329" width="21" customWidth="1"/>
    <col min="3330" max="3330" width="22.44140625" customWidth="1"/>
    <col min="3331" max="3331" width="42.44140625" customWidth="1"/>
    <col min="3585" max="3585" width="21" customWidth="1"/>
    <col min="3586" max="3586" width="22.44140625" customWidth="1"/>
    <col min="3587" max="3587" width="42.44140625" customWidth="1"/>
    <col min="3841" max="3841" width="21" customWidth="1"/>
    <col min="3842" max="3842" width="22.44140625" customWidth="1"/>
    <col min="3843" max="3843" width="42.44140625" customWidth="1"/>
    <col min="4097" max="4097" width="21" customWidth="1"/>
    <col min="4098" max="4098" width="22.44140625" customWidth="1"/>
    <col min="4099" max="4099" width="42.44140625" customWidth="1"/>
    <col min="4353" max="4353" width="21" customWidth="1"/>
    <col min="4354" max="4354" width="22.44140625" customWidth="1"/>
    <col min="4355" max="4355" width="42.44140625" customWidth="1"/>
    <col min="4609" max="4609" width="21" customWidth="1"/>
    <col min="4610" max="4610" width="22.44140625" customWidth="1"/>
    <col min="4611" max="4611" width="42.44140625" customWidth="1"/>
    <col min="4865" max="4865" width="21" customWidth="1"/>
    <col min="4866" max="4866" width="22.44140625" customWidth="1"/>
    <col min="4867" max="4867" width="42.44140625" customWidth="1"/>
    <col min="5121" max="5121" width="21" customWidth="1"/>
    <col min="5122" max="5122" width="22.44140625" customWidth="1"/>
    <col min="5123" max="5123" width="42.44140625" customWidth="1"/>
    <col min="5377" max="5377" width="21" customWidth="1"/>
    <col min="5378" max="5378" width="22.44140625" customWidth="1"/>
    <col min="5379" max="5379" width="42.44140625" customWidth="1"/>
    <col min="5633" max="5633" width="21" customWidth="1"/>
    <col min="5634" max="5634" width="22.44140625" customWidth="1"/>
    <col min="5635" max="5635" width="42.44140625" customWidth="1"/>
    <col min="5889" max="5889" width="21" customWidth="1"/>
    <col min="5890" max="5890" width="22.44140625" customWidth="1"/>
    <col min="5891" max="5891" width="42.44140625" customWidth="1"/>
    <col min="6145" max="6145" width="21" customWidth="1"/>
    <col min="6146" max="6146" width="22.44140625" customWidth="1"/>
    <col min="6147" max="6147" width="42.44140625" customWidth="1"/>
    <col min="6401" max="6401" width="21" customWidth="1"/>
    <col min="6402" max="6402" width="22.44140625" customWidth="1"/>
    <col min="6403" max="6403" width="42.44140625" customWidth="1"/>
    <col min="6657" max="6657" width="21" customWidth="1"/>
    <col min="6658" max="6658" width="22.44140625" customWidth="1"/>
    <col min="6659" max="6659" width="42.44140625" customWidth="1"/>
    <col min="6913" max="6913" width="21" customWidth="1"/>
    <col min="6914" max="6914" width="22.44140625" customWidth="1"/>
    <col min="6915" max="6915" width="42.44140625" customWidth="1"/>
    <col min="7169" max="7169" width="21" customWidth="1"/>
    <col min="7170" max="7170" width="22.44140625" customWidth="1"/>
    <col min="7171" max="7171" width="42.44140625" customWidth="1"/>
    <col min="7425" max="7425" width="21" customWidth="1"/>
    <col min="7426" max="7426" width="22.44140625" customWidth="1"/>
    <col min="7427" max="7427" width="42.44140625" customWidth="1"/>
    <col min="7681" max="7681" width="21" customWidth="1"/>
    <col min="7682" max="7682" width="22.44140625" customWidth="1"/>
    <col min="7683" max="7683" width="42.44140625" customWidth="1"/>
    <col min="7937" max="7937" width="21" customWidth="1"/>
    <col min="7938" max="7938" width="22.44140625" customWidth="1"/>
    <col min="7939" max="7939" width="42.44140625" customWidth="1"/>
    <col min="8193" max="8193" width="21" customWidth="1"/>
    <col min="8194" max="8194" width="22.44140625" customWidth="1"/>
    <col min="8195" max="8195" width="42.44140625" customWidth="1"/>
    <col min="8449" max="8449" width="21" customWidth="1"/>
    <col min="8450" max="8450" width="22.44140625" customWidth="1"/>
    <col min="8451" max="8451" width="42.44140625" customWidth="1"/>
    <col min="8705" max="8705" width="21" customWidth="1"/>
    <col min="8706" max="8706" width="22.44140625" customWidth="1"/>
    <col min="8707" max="8707" width="42.44140625" customWidth="1"/>
    <col min="8961" max="8961" width="21" customWidth="1"/>
    <col min="8962" max="8962" width="22.44140625" customWidth="1"/>
    <col min="8963" max="8963" width="42.44140625" customWidth="1"/>
    <col min="9217" max="9217" width="21" customWidth="1"/>
    <col min="9218" max="9218" width="22.44140625" customWidth="1"/>
    <col min="9219" max="9219" width="42.44140625" customWidth="1"/>
    <col min="9473" max="9473" width="21" customWidth="1"/>
    <col min="9474" max="9474" width="22.44140625" customWidth="1"/>
    <col min="9475" max="9475" width="42.44140625" customWidth="1"/>
    <col min="9729" max="9729" width="21" customWidth="1"/>
    <col min="9730" max="9730" width="22.44140625" customWidth="1"/>
    <col min="9731" max="9731" width="42.44140625" customWidth="1"/>
    <col min="9985" max="9985" width="21" customWidth="1"/>
    <col min="9986" max="9986" width="22.44140625" customWidth="1"/>
    <col min="9987" max="9987" width="42.44140625" customWidth="1"/>
    <col min="10241" max="10241" width="21" customWidth="1"/>
    <col min="10242" max="10242" width="22.44140625" customWidth="1"/>
    <col min="10243" max="10243" width="42.44140625" customWidth="1"/>
    <col min="10497" max="10497" width="21" customWidth="1"/>
    <col min="10498" max="10498" width="22.44140625" customWidth="1"/>
    <col min="10499" max="10499" width="42.44140625" customWidth="1"/>
    <col min="10753" max="10753" width="21" customWidth="1"/>
    <col min="10754" max="10754" width="22.44140625" customWidth="1"/>
    <col min="10755" max="10755" width="42.44140625" customWidth="1"/>
    <col min="11009" max="11009" width="21" customWidth="1"/>
    <col min="11010" max="11010" width="22.44140625" customWidth="1"/>
    <col min="11011" max="11011" width="42.44140625" customWidth="1"/>
    <col min="11265" max="11265" width="21" customWidth="1"/>
    <col min="11266" max="11266" width="22.44140625" customWidth="1"/>
    <col min="11267" max="11267" width="42.44140625" customWidth="1"/>
    <col min="11521" max="11521" width="21" customWidth="1"/>
    <col min="11522" max="11522" width="22.44140625" customWidth="1"/>
    <col min="11523" max="11523" width="42.44140625" customWidth="1"/>
    <col min="11777" max="11777" width="21" customWidth="1"/>
    <col min="11778" max="11778" width="22.44140625" customWidth="1"/>
    <col min="11779" max="11779" width="42.44140625" customWidth="1"/>
    <col min="12033" max="12033" width="21" customWidth="1"/>
    <col min="12034" max="12034" width="22.44140625" customWidth="1"/>
    <col min="12035" max="12035" width="42.44140625" customWidth="1"/>
    <col min="12289" max="12289" width="21" customWidth="1"/>
    <col min="12290" max="12290" width="22.44140625" customWidth="1"/>
    <col min="12291" max="12291" width="42.44140625" customWidth="1"/>
    <col min="12545" max="12545" width="21" customWidth="1"/>
    <col min="12546" max="12546" width="22.44140625" customWidth="1"/>
    <col min="12547" max="12547" width="42.44140625" customWidth="1"/>
    <col min="12801" max="12801" width="21" customWidth="1"/>
    <col min="12802" max="12802" width="22.44140625" customWidth="1"/>
    <col min="12803" max="12803" width="42.44140625" customWidth="1"/>
    <col min="13057" max="13057" width="21" customWidth="1"/>
    <col min="13058" max="13058" width="22.44140625" customWidth="1"/>
    <col min="13059" max="13059" width="42.44140625" customWidth="1"/>
    <col min="13313" max="13313" width="21" customWidth="1"/>
    <col min="13314" max="13314" width="22.44140625" customWidth="1"/>
    <col min="13315" max="13315" width="42.44140625" customWidth="1"/>
    <col min="13569" max="13569" width="21" customWidth="1"/>
    <col min="13570" max="13570" width="22.44140625" customWidth="1"/>
    <col min="13571" max="13571" width="42.44140625" customWidth="1"/>
    <col min="13825" max="13825" width="21" customWidth="1"/>
    <col min="13826" max="13826" width="22.44140625" customWidth="1"/>
    <col min="13827" max="13827" width="42.44140625" customWidth="1"/>
    <col min="14081" max="14081" width="21" customWidth="1"/>
    <col min="14082" max="14082" width="22.44140625" customWidth="1"/>
    <col min="14083" max="14083" width="42.44140625" customWidth="1"/>
    <col min="14337" max="14337" width="21" customWidth="1"/>
    <col min="14338" max="14338" width="22.44140625" customWidth="1"/>
    <col min="14339" max="14339" width="42.44140625" customWidth="1"/>
    <col min="14593" max="14593" width="21" customWidth="1"/>
    <col min="14594" max="14594" width="22.44140625" customWidth="1"/>
    <col min="14595" max="14595" width="42.44140625" customWidth="1"/>
    <col min="14849" max="14849" width="21" customWidth="1"/>
    <col min="14850" max="14850" width="22.44140625" customWidth="1"/>
    <col min="14851" max="14851" width="42.44140625" customWidth="1"/>
    <col min="15105" max="15105" width="21" customWidth="1"/>
    <col min="15106" max="15106" width="22.44140625" customWidth="1"/>
    <col min="15107" max="15107" width="42.44140625" customWidth="1"/>
    <col min="15361" max="15361" width="21" customWidth="1"/>
    <col min="15362" max="15362" width="22.44140625" customWidth="1"/>
    <col min="15363" max="15363" width="42.44140625" customWidth="1"/>
    <col min="15617" max="15617" width="21" customWidth="1"/>
    <col min="15618" max="15618" width="22.44140625" customWidth="1"/>
    <col min="15619" max="15619" width="42.44140625" customWidth="1"/>
    <col min="15873" max="15873" width="21" customWidth="1"/>
    <col min="15874" max="15874" width="22.44140625" customWidth="1"/>
    <col min="15875" max="15875" width="42.44140625" customWidth="1"/>
    <col min="16129" max="16129" width="21" customWidth="1"/>
    <col min="16130" max="16130" width="22.44140625" customWidth="1"/>
    <col min="16131" max="16131" width="42.44140625" customWidth="1"/>
  </cols>
  <sheetData>
    <row r="1" spans="1:3" ht="17.25" customHeight="1"/>
    <row r="2" spans="1:3" ht="61.5" customHeight="1">
      <c r="A2" s="256" t="s">
        <v>0</v>
      </c>
      <c r="B2" s="256"/>
      <c r="C2" s="253"/>
    </row>
    <row r="3" spans="1:3" ht="13.5" customHeight="1">
      <c r="A3" s="256"/>
      <c r="B3" s="256"/>
      <c r="C3" s="254"/>
    </row>
    <row r="4" spans="1:3" ht="27.75" customHeight="1">
      <c r="A4" s="256"/>
      <c r="B4" s="256"/>
      <c r="C4" s="254"/>
    </row>
    <row r="5" spans="1:3" ht="14.7" customHeight="1">
      <c r="A5" s="249" t="s">
        <v>1</v>
      </c>
      <c r="B5" s="249"/>
      <c r="C5" s="254"/>
    </row>
    <row r="6" spans="1:3" ht="14.7" customHeight="1">
      <c r="A6" s="249" t="s">
        <v>2</v>
      </c>
      <c r="B6" s="249"/>
      <c r="C6" s="254"/>
    </row>
    <row r="7" spans="1:3">
      <c r="A7" s="249" t="s">
        <v>3</v>
      </c>
      <c r="B7" s="249"/>
      <c r="C7" s="254"/>
    </row>
    <row r="8" spans="1:3">
      <c r="A8" s="249" t="s">
        <v>4</v>
      </c>
      <c r="B8" s="249"/>
      <c r="C8" s="254"/>
    </row>
    <row r="9" spans="1:3">
      <c r="A9" s="249" t="s">
        <v>5</v>
      </c>
      <c r="B9" s="249"/>
      <c r="C9" s="254"/>
    </row>
    <row r="10" spans="1:3">
      <c r="A10" s="249" t="s">
        <v>6</v>
      </c>
      <c r="B10" s="249"/>
      <c r="C10" s="254"/>
    </row>
    <row r="11" spans="1:3" ht="15.6">
      <c r="A11" s="198"/>
      <c r="B11" s="198"/>
      <c r="C11" s="255"/>
    </row>
    <row r="15" spans="1:3" s="197" customFormat="1" ht="66" customHeight="1">
      <c r="A15" s="250" t="s">
        <v>7</v>
      </c>
      <c r="B15" s="251"/>
      <c r="C15" s="252"/>
    </row>
    <row r="16" spans="1:3">
      <c r="A16" s="243" t="s">
        <v>729</v>
      </c>
      <c r="B16" s="244"/>
      <c r="C16" s="244"/>
    </row>
    <row r="17" spans="1:3">
      <c r="B17" s="244"/>
      <c r="C17" s="244"/>
    </row>
    <row r="19" spans="1:3" s="101" customFormat="1" ht="15" customHeight="1">
      <c r="A19" s="199" t="s">
        <v>8</v>
      </c>
      <c r="B19" s="245" t="s">
        <v>9</v>
      </c>
      <c r="C19" s="245"/>
    </row>
    <row r="20" spans="1:3" s="101" customFormat="1" ht="15" customHeight="1">
      <c r="A20" s="199"/>
      <c r="B20" s="200" t="s">
        <v>10</v>
      </c>
      <c r="C20" s="201"/>
    </row>
    <row r="21" spans="1:3" s="101" customFormat="1" ht="15" customHeight="1">
      <c r="A21" s="202"/>
      <c r="B21" s="246" t="s">
        <v>11</v>
      </c>
      <c r="C21" s="246"/>
    </row>
    <row r="22" spans="1:3" s="101" customFormat="1" ht="15" customHeight="1">
      <c r="A22" s="202"/>
      <c r="B22" s="246" t="s">
        <v>12</v>
      </c>
      <c r="C22" s="246"/>
    </row>
    <row r="23" spans="1:3" s="101" customFormat="1">
      <c r="A23" s="202"/>
      <c r="B23" s="203"/>
      <c r="C23" s="203"/>
    </row>
    <row r="24" spans="1:3" s="101" customFormat="1" ht="14.1" customHeight="1">
      <c r="A24" s="202"/>
      <c r="B24" s="203"/>
      <c r="C24" s="203"/>
    </row>
    <row r="25" spans="1:3" s="101" customFormat="1" ht="15" customHeight="1">
      <c r="A25" s="202"/>
      <c r="B25" s="204"/>
      <c r="C25" s="204"/>
    </row>
    <row r="26" spans="1:3" s="101" customFormat="1">
      <c r="A26" s="199" t="s">
        <v>13</v>
      </c>
      <c r="B26" s="245" t="s">
        <v>14</v>
      </c>
      <c r="C26" s="245"/>
    </row>
    <row r="27" spans="1:3">
      <c r="A27" s="205"/>
      <c r="B27" s="246" t="s">
        <v>15</v>
      </c>
      <c r="C27" s="245"/>
    </row>
    <row r="28" spans="1:3">
      <c r="A28" s="206"/>
      <c r="B28" s="207"/>
      <c r="C28" s="208"/>
    </row>
    <row r="31" spans="1:3">
      <c r="A31" s="209"/>
      <c r="B31" s="247"/>
      <c r="C31" s="248"/>
    </row>
    <row r="33" spans="1:3">
      <c r="A33" s="210" t="s">
        <v>16</v>
      </c>
      <c r="B33" s="247" t="s">
        <v>17</v>
      </c>
      <c r="C33" s="248"/>
    </row>
    <row r="34" spans="1:3">
      <c r="B34" s="247" t="s">
        <v>18</v>
      </c>
      <c r="C34" s="248"/>
    </row>
    <row r="35" spans="1:3">
      <c r="A35" s="209"/>
    </row>
    <row r="36" spans="1:3">
      <c r="A36" s="211"/>
    </row>
    <row r="37" spans="1:3">
      <c r="B37" s="212"/>
      <c r="C37" s="213"/>
    </row>
    <row r="38" spans="1:3">
      <c r="C38" s="209" t="s">
        <v>19</v>
      </c>
    </row>
    <row r="39" spans="1:3">
      <c r="C39" s="213"/>
    </row>
  </sheetData>
  <sheetProtection sheet="1" objects="1" scenarios="1"/>
  <mergeCells count="17">
    <mergeCell ref="A10:B10"/>
    <mergeCell ref="A15:C15"/>
    <mergeCell ref="B19:C19"/>
    <mergeCell ref="B21:C21"/>
    <mergeCell ref="B22:C22"/>
    <mergeCell ref="C2:C11"/>
    <mergeCell ref="A2:B4"/>
    <mergeCell ref="A5:B5"/>
    <mergeCell ref="A6:B6"/>
    <mergeCell ref="A7:B7"/>
    <mergeCell ref="A8:B8"/>
    <mergeCell ref="A9:B9"/>
    <mergeCell ref="B26:C26"/>
    <mergeCell ref="B27:C27"/>
    <mergeCell ref="B31:C31"/>
    <mergeCell ref="B33:C33"/>
    <mergeCell ref="B34:C34"/>
  </mergeCells>
  <conditionalFormatting sqref="F46:F1048576">
    <cfRule type="cellIs" dxfId="1" priority="1" stopIfTrue="1" operator="equal">
      <formula>0</formula>
    </cfRule>
    <cfRule type="cellIs" dxfId="0" priority="2" stopIfTrue="1" operator="notEqual">
      <formula>#REF!</formula>
    </cfRule>
  </conditionalFormatting>
  <pageMargins left="0.7" right="0.7" top="0.75" bottom="0.75" header="0.3" footer="0.3"/>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1"/>
  <sheetViews>
    <sheetView showZeros="0" view="pageBreakPreview" zoomScaleNormal="100" workbookViewId="0">
      <selection activeCell="C30" sqref="C30"/>
    </sheetView>
  </sheetViews>
  <sheetFormatPr defaultColWidth="9.33203125" defaultRowHeight="14.4"/>
  <cols>
    <col min="1" max="1" width="7.6640625" style="4" customWidth="1"/>
    <col min="2" max="2" width="40.6640625" style="5" customWidth="1"/>
    <col min="3" max="3" width="12.5546875" style="3" customWidth="1"/>
    <col min="4" max="4" width="8.6640625" style="6" customWidth="1"/>
    <col min="5" max="5" width="11.33203125" style="6" customWidth="1"/>
    <col min="6" max="6" width="14.6640625" style="6" customWidth="1"/>
    <col min="7" max="7" width="104.44140625" style="7" customWidth="1"/>
    <col min="8" max="8" width="11.33203125" style="8" customWidth="1"/>
    <col min="9" max="10" width="6.33203125" style="8" customWidth="1"/>
    <col min="11" max="11" width="6" style="8" customWidth="1"/>
    <col min="12" max="12" width="6.6640625" style="8" customWidth="1"/>
    <col min="13" max="13" width="5.6640625" style="8" customWidth="1"/>
    <col min="14" max="16384" width="9.33203125" style="8"/>
  </cols>
  <sheetData>
    <row r="1" spans="1:21" s="1" customFormat="1" ht="12.75" customHeight="1">
      <c r="A1" s="9"/>
      <c r="B1" s="10"/>
      <c r="C1" s="11"/>
      <c r="D1" s="12"/>
      <c r="E1" s="12"/>
      <c r="F1" s="12"/>
    </row>
    <row r="2" spans="1:21" s="1" customFormat="1" ht="29.7" customHeight="1">
      <c r="A2" s="43" t="s">
        <v>294</v>
      </c>
      <c r="B2" s="44" t="s">
        <v>295</v>
      </c>
      <c r="C2" s="44" t="s">
        <v>296</v>
      </c>
      <c r="D2" s="44" t="s">
        <v>297</v>
      </c>
      <c r="E2" s="45" t="s">
        <v>298</v>
      </c>
      <c r="F2" s="45" t="s">
        <v>299</v>
      </c>
      <c r="G2" s="270"/>
      <c r="H2" s="270"/>
      <c r="I2" s="270"/>
      <c r="J2" s="270"/>
      <c r="K2" s="270"/>
      <c r="L2" s="270"/>
      <c r="M2" s="270"/>
      <c r="N2" s="270"/>
      <c r="O2" s="270"/>
      <c r="P2" s="270"/>
      <c r="Q2" s="270"/>
      <c r="R2" s="270"/>
      <c r="S2" s="270"/>
      <c r="T2" s="270"/>
      <c r="U2" s="270"/>
    </row>
    <row r="3" spans="1:21">
      <c r="B3" s="13"/>
      <c r="G3" s="47"/>
      <c r="H3" s="47"/>
      <c r="I3" s="47"/>
      <c r="J3" s="47"/>
      <c r="K3" s="47"/>
      <c r="L3" s="47"/>
      <c r="M3" s="47"/>
      <c r="N3" s="47"/>
      <c r="O3" s="47"/>
      <c r="P3" s="47"/>
    </row>
    <row r="4" spans="1:21" s="2" customFormat="1" ht="15" customHeight="1">
      <c r="A4" s="48" t="s">
        <v>684</v>
      </c>
      <c r="B4" s="49" t="s">
        <v>685</v>
      </c>
      <c r="C4" s="50"/>
      <c r="D4" s="50"/>
      <c r="E4" s="50"/>
      <c r="F4" s="51"/>
      <c r="G4" s="47"/>
      <c r="H4" s="47"/>
      <c r="I4" s="47"/>
      <c r="J4" s="47"/>
      <c r="K4" s="47"/>
      <c r="L4" s="47"/>
      <c r="M4" s="47"/>
      <c r="N4" s="47"/>
      <c r="O4" s="47"/>
      <c r="P4" s="47"/>
      <c r="Q4" s="66"/>
      <c r="R4" s="66"/>
      <c r="S4" s="66"/>
    </row>
    <row r="5" spans="1:21" ht="75.75" customHeight="1">
      <c r="B5" s="273" t="s">
        <v>686</v>
      </c>
      <c r="C5" s="273"/>
      <c r="D5" s="273"/>
      <c r="E5" s="273"/>
      <c r="G5" s="47"/>
      <c r="H5" s="47"/>
      <c r="I5" s="47"/>
      <c r="J5" s="47"/>
      <c r="K5" s="47"/>
      <c r="L5" s="47"/>
      <c r="M5" s="47"/>
      <c r="N5" s="47"/>
      <c r="O5" s="47"/>
      <c r="P5" s="47"/>
    </row>
    <row r="6" spans="1:21" ht="15" customHeight="1">
      <c r="A6" s="13" t="s">
        <v>687</v>
      </c>
      <c r="B6" s="52" t="s">
        <v>688</v>
      </c>
      <c r="C6" s="274"/>
      <c r="D6" s="274"/>
      <c r="E6" s="274"/>
      <c r="F6" s="274"/>
      <c r="G6" s="47"/>
      <c r="H6" s="47"/>
      <c r="I6" s="47"/>
      <c r="J6" s="47"/>
      <c r="K6" s="47"/>
      <c r="L6" s="47"/>
      <c r="M6" s="47"/>
      <c r="N6" s="47"/>
      <c r="O6" s="47"/>
      <c r="P6" s="47"/>
    </row>
    <row r="7" spans="1:21" ht="273.60000000000002">
      <c r="A7" s="13"/>
      <c r="B7" s="54" t="s">
        <v>689</v>
      </c>
      <c r="D7" s="55"/>
      <c r="E7" s="231"/>
      <c r="G7" s="47"/>
      <c r="H7" s="47"/>
      <c r="I7" s="47"/>
      <c r="J7" s="47"/>
      <c r="K7" s="47"/>
      <c r="L7" s="47"/>
      <c r="M7" s="47"/>
      <c r="N7" s="47"/>
      <c r="O7" s="47"/>
      <c r="P7" s="47"/>
    </row>
    <row r="8" spans="1:21">
      <c r="A8" s="56" t="s">
        <v>312</v>
      </c>
      <c r="B8" s="57" t="s">
        <v>690</v>
      </c>
      <c r="C8" s="3" t="s">
        <v>444</v>
      </c>
      <c r="D8" s="25">
        <v>6</v>
      </c>
      <c r="E8" s="231"/>
      <c r="F8" s="58">
        <f>E8*D8</f>
        <v>0</v>
      </c>
      <c r="G8" s="8"/>
    </row>
    <row r="9" spans="1:21">
      <c r="A9" s="56" t="s">
        <v>319</v>
      </c>
      <c r="B9" s="57" t="s">
        <v>691</v>
      </c>
      <c r="C9" s="3" t="s">
        <v>444</v>
      </c>
      <c r="D9" s="25">
        <v>6</v>
      </c>
      <c r="E9" s="231"/>
      <c r="F9" s="58">
        <f>E9*D9</f>
        <v>0</v>
      </c>
      <c r="G9" s="8"/>
    </row>
    <row r="10" spans="1:21">
      <c r="A10" s="56"/>
      <c r="B10" s="57"/>
      <c r="D10" s="25"/>
      <c r="E10" s="231"/>
      <c r="F10" s="58"/>
      <c r="G10" s="8"/>
    </row>
    <row r="11" spans="1:21" s="2" customFormat="1" ht="16.2">
      <c r="A11" s="13" t="s">
        <v>692</v>
      </c>
      <c r="B11" s="1" t="s">
        <v>693</v>
      </c>
      <c r="C11" s="53"/>
      <c r="D11" s="53"/>
      <c r="E11" s="53"/>
      <c r="F11" s="53"/>
      <c r="G11" s="23"/>
      <c r="H11" s="23"/>
      <c r="I11" s="23"/>
      <c r="J11" s="65"/>
      <c r="K11" s="65"/>
      <c r="L11" s="65"/>
      <c r="M11" s="66"/>
      <c r="N11" s="66"/>
      <c r="O11" s="66"/>
      <c r="P11" s="66"/>
      <c r="Q11" s="66"/>
      <c r="R11" s="66"/>
      <c r="S11" s="66"/>
    </row>
    <row r="12" spans="1:21" s="2" customFormat="1" ht="230.4">
      <c r="B12" s="54" t="s">
        <v>694</v>
      </c>
      <c r="C12" s="59"/>
      <c r="D12" s="60"/>
      <c r="E12" s="238"/>
      <c r="F12" s="58">
        <f t="shared" ref="F12:F14" si="0">D12*E12</f>
        <v>0</v>
      </c>
      <c r="G12" s="23"/>
      <c r="H12" s="23"/>
      <c r="I12" s="23"/>
      <c r="J12" s="65"/>
      <c r="K12" s="65"/>
      <c r="L12" s="65"/>
      <c r="M12" s="66"/>
      <c r="N12" s="66"/>
      <c r="O12" s="66"/>
      <c r="P12" s="66"/>
      <c r="Q12" s="66"/>
      <c r="R12" s="66"/>
      <c r="S12" s="66"/>
    </row>
    <row r="13" spans="1:21" s="2" customFormat="1" ht="16.2">
      <c r="A13" s="56" t="s">
        <v>312</v>
      </c>
      <c r="B13" s="57" t="s">
        <v>695</v>
      </c>
      <c r="C13" s="3" t="s">
        <v>357</v>
      </c>
      <c r="D13" s="8">
        <v>5</v>
      </c>
      <c r="E13" s="231"/>
      <c r="F13" s="58">
        <f t="shared" si="0"/>
        <v>0</v>
      </c>
      <c r="G13" s="23"/>
      <c r="H13" s="23"/>
      <c r="I13" s="23"/>
      <c r="J13" s="65"/>
      <c r="K13" s="65"/>
      <c r="L13" s="65"/>
      <c r="M13" s="66"/>
      <c r="N13" s="66"/>
      <c r="O13" s="66"/>
      <c r="P13" s="66"/>
      <c r="Q13" s="66"/>
      <c r="R13" s="66"/>
      <c r="S13" s="66"/>
    </row>
    <row r="14" spans="1:21" s="2" customFormat="1" ht="16.2">
      <c r="A14" s="56" t="s">
        <v>319</v>
      </c>
      <c r="B14" s="57" t="s">
        <v>696</v>
      </c>
      <c r="C14" s="3" t="s">
        <v>357</v>
      </c>
      <c r="D14" s="8">
        <v>1</v>
      </c>
      <c r="E14" s="231"/>
      <c r="F14" s="58">
        <f t="shared" si="0"/>
        <v>0</v>
      </c>
      <c r="G14" s="23"/>
      <c r="H14" s="23"/>
      <c r="I14" s="23"/>
      <c r="J14" s="65"/>
      <c r="K14" s="65"/>
      <c r="L14" s="65"/>
      <c r="M14" s="66"/>
      <c r="N14" s="66"/>
      <c r="O14" s="66"/>
      <c r="P14" s="66"/>
      <c r="Q14" s="66"/>
      <c r="R14" s="66"/>
      <c r="S14" s="66"/>
    </row>
    <row r="15" spans="1:21" s="2" customFormat="1" ht="16.2">
      <c r="E15" s="242"/>
      <c r="G15" s="23"/>
      <c r="H15" s="23"/>
      <c r="I15" s="23"/>
      <c r="J15" s="65"/>
      <c r="K15" s="65"/>
      <c r="L15" s="65"/>
      <c r="M15" s="66"/>
      <c r="N15" s="66"/>
      <c r="O15" s="66"/>
      <c r="P15" s="66"/>
      <c r="Q15" s="66"/>
      <c r="R15" s="66"/>
      <c r="S15" s="66"/>
    </row>
    <row r="16" spans="1:21" s="2" customFormat="1" ht="28.8">
      <c r="A16" s="13" t="s">
        <v>697</v>
      </c>
      <c r="B16" s="1" t="s">
        <v>698</v>
      </c>
      <c r="C16" s="53"/>
      <c r="D16" s="53"/>
      <c r="E16" s="53"/>
      <c r="F16" s="53"/>
      <c r="G16" s="23"/>
      <c r="H16" s="23"/>
      <c r="I16" s="23"/>
      <c r="J16" s="65"/>
      <c r="K16" s="65"/>
      <c r="L16" s="65"/>
      <c r="M16" s="66"/>
      <c r="N16" s="66"/>
      <c r="O16" s="66"/>
      <c r="P16" s="66"/>
      <c r="Q16" s="66"/>
      <c r="R16" s="66"/>
      <c r="S16" s="66"/>
    </row>
    <row r="17" spans="1:6" s="2" customFormat="1" ht="126" customHeight="1">
      <c r="B17" s="54" t="s">
        <v>699</v>
      </c>
      <c r="C17" s="59"/>
      <c r="D17" s="60"/>
      <c r="E17" s="238"/>
      <c r="F17" s="58">
        <f t="shared" ref="F17:F18" si="1">D17*E17</f>
        <v>0</v>
      </c>
    </row>
    <row r="18" spans="1:6" s="2" customFormat="1" ht="16.2">
      <c r="A18" s="56" t="s">
        <v>312</v>
      </c>
      <c r="B18" s="57" t="s">
        <v>700</v>
      </c>
      <c r="C18" s="3" t="s">
        <v>357</v>
      </c>
      <c r="D18" s="8">
        <v>6</v>
      </c>
      <c r="E18" s="231"/>
      <c r="F18" s="58">
        <f t="shared" si="1"/>
        <v>0</v>
      </c>
    </row>
    <row r="19" spans="1:6" s="2" customFormat="1" ht="16.2">
      <c r="A19" s="56"/>
      <c r="B19" s="57"/>
      <c r="C19" s="3"/>
      <c r="D19" s="25"/>
      <c r="E19" s="26"/>
      <c r="F19" s="58"/>
    </row>
    <row r="20" spans="1:6">
      <c r="B20" s="13"/>
    </row>
    <row r="21" spans="1:6" s="2" customFormat="1" ht="24" customHeight="1">
      <c r="A21" s="61" t="s">
        <v>684</v>
      </c>
      <c r="B21" s="62" t="s">
        <v>701</v>
      </c>
      <c r="C21" s="63"/>
      <c r="D21" s="63"/>
      <c r="E21" s="63"/>
      <c r="F21" s="64">
        <f>SUM(F8:F20)</f>
        <v>0</v>
      </c>
    </row>
  </sheetData>
  <sheetProtection sheet="1" objects="1" scenarios="1"/>
  <mergeCells count="3">
    <mergeCell ref="G2:U2"/>
    <mergeCell ref="B5:E5"/>
    <mergeCell ref="C6:F6"/>
  </mergeCells>
  <pageMargins left="0.70866141732283505" right="0.70866141732283505" top="0.74803149606299202" bottom="0.74803149606299202" header="0.31496062992126" footer="0.31496062992126"/>
  <pageSetup paperSize="9" scale="87" orientation="portrait" r:id="rId1"/>
  <rowBreaks count="1" manualBreakCount="1">
    <brk id="1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73"/>
  <sheetViews>
    <sheetView showZeros="0" tabSelected="1" view="pageBreakPreview" zoomScaleNormal="100" zoomScaleSheetLayoutView="100" workbookViewId="0">
      <selection activeCell="D10" sqref="D10:E10"/>
    </sheetView>
  </sheetViews>
  <sheetFormatPr defaultColWidth="9.33203125" defaultRowHeight="14.4"/>
  <cols>
    <col min="1" max="1" width="7.6640625" style="4" customWidth="1"/>
    <col min="2" max="2" width="40.6640625" style="5" customWidth="1"/>
    <col min="3" max="3" width="12.5546875" style="3" customWidth="1"/>
    <col min="4" max="4" width="8.6640625" style="6" customWidth="1"/>
    <col min="5" max="5" width="10.6640625" style="6" customWidth="1"/>
    <col min="6" max="6" width="14.6640625" style="6" customWidth="1"/>
    <col min="7" max="7" width="28.33203125" style="7" customWidth="1"/>
    <col min="8" max="8" width="11.33203125" style="8" customWidth="1"/>
    <col min="9" max="10" width="6.33203125" style="8" customWidth="1"/>
    <col min="11" max="11" width="6" style="8" customWidth="1"/>
    <col min="12" max="12" width="6.6640625" style="8" customWidth="1"/>
    <col min="13" max="13" width="5.6640625" style="8" customWidth="1"/>
    <col min="14" max="16384" width="9.33203125" style="8"/>
  </cols>
  <sheetData>
    <row r="1" spans="1:21" s="1" customFormat="1" ht="12.75" customHeight="1">
      <c r="A1" s="9"/>
      <c r="B1" s="10"/>
      <c r="C1" s="11"/>
      <c r="D1" s="12"/>
      <c r="E1" s="12"/>
      <c r="F1" s="12"/>
    </row>
    <row r="2" spans="1:21" s="1" customFormat="1" ht="29.7" customHeight="1">
      <c r="A2" s="43" t="s">
        <v>294</v>
      </c>
      <c r="B2" s="44" t="s">
        <v>295</v>
      </c>
      <c r="C2" s="44" t="s">
        <v>296</v>
      </c>
      <c r="D2" s="44" t="s">
        <v>297</v>
      </c>
      <c r="E2" s="45" t="s">
        <v>617</v>
      </c>
      <c r="F2" s="45" t="s">
        <v>618</v>
      </c>
      <c r="G2" s="270"/>
      <c r="H2" s="270"/>
      <c r="I2" s="270"/>
      <c r="J2" s="270"/>
      <c r="K2" s="270"/>
      <c r="L2" s="270"/>
      <c r="M2" s="270"/>
      <c r="N2" s="270"/>
      <c r="O2" s="270"/>
      <c r="P2" s="270"/>
      <c r="Q2" s="270"/>
      <c r="R2" s="270"/>
      <c r="S2" s="270"/>
      <c r="T2" s="270"/>
      <c r="U2" s="270"/>
    </row>
    <row r="3" spans="1:21">
      <c r="B3" s="13"/>
      <c r="G3" s="47"/>
      <c r="H3" s="47"/>
      <c r="I3" s="47"/>
      <c r="J3" s="47"/>
      <c r="K3" s="47"/>
      <c r="L3" s="47"/>
      <c r="M3" s="47"/>
      <c r="N3" s="47"/>
      <c r="O3" s="47"/>
      <c r="P3" s="47"/>
    </row>
    <row r="4" spans="1:21" s="2" customFormat="1" ht="15" customHeight="1">
      <c r="A4" s="48" t="s">
        <v>630</v>
      </c>
      <c r="B4" s="49" t="s">
        <v>725</v>
      </c>
      <c r="C4" s="50"/>
      <c r="D4" s="50"/>
      <c r="E4" s="50"/>
      <c r="F4" s="51"/>
      <c r="G4" s="47"/>
      <c r="H4" s="47"/>
      <c r="I4" s="47"/>
      <c r="J4" s="47"/>
      <c r="K4" s="47"/>
      <c r="L4" s="47"/>
      <c r="M4" s="47"/>
      <c r="N4" s="47"/>
      <c r="O4" s="47"/>
      <c r="P4" s="47"/>
      <c r="Q4" s="66"/>
      <c r="R4" s="66"/>
      <c r="S4" s="66"/>
    </row>
    <row r="5" spans="1:21" s="2" customFormat="1" ht="15" customHeight="1">
      <c r="A5" s="20"/>
      <c r="B5" s="21"/>
      <c r="C5" s="58"/>
      <c r="D5" s="58"/>
      <c r="E5" s="58"/>
      <c r="F5" s="67"/>
      <c r="G5" s="47"/>
      <c r="H5" s="47"/>
      <c r="I5" s="47"/>
      <c r="J5" s="47"/>
      <c r="K5" s="47"/>
      <c r="L5" s="47"/>
      <c r="M5" s="47"/>
      <c r="N5" s="47"/>
      <c r="O5" s="47"/>
      <c r="P5" s="47"/>
      <c r="Q5" s="66"/>
      <c r="R5" s="66"/>
      <c r="S5" s="66"/>
    </row>
    <row r="6" spans="1:21" s="2" customFormat="1" ht="15" customHeight="1">
      <c r="A6" s="13" t="s">
        <v>631</v>
      </c>
      <c r="B6" s="52" t="s">
        <v>632</v>
      </c>
      <c r="C6" s="78"/>
      <c r="D6" s="78"/>
      <c r="E6" s="78"/>
      <c r="F6" s="78"/>
      <c r="G6" s="47"/>
      <c r="H6" s="47"/>
      <c r="I6" s="47"/>
      <c r="J6" s="47"/>
      <c r="K6" s="47"/>
      <c r="L6" s="47"/>
      <c r="M6" s="47"/>
      <c r="N6" s="47"/>
      <c r="O6" s="47"/>
      <c r="P6" s="47"/>
      <c r="Q6" s="66"/>
      <c r="R6" s="66"/>
      <c r="S6" s="66"/>
    </row>
    <row r="7" spans="1:21" s="2" customFormat="1" ht="33" customHeight="1">
      <c r="A7" s="13"/>
      <c r="B7" s="54" t="s">
        <v>633</v>
      </c>
      <c r="C7" s="68" t="s">
        <v>634</v>
      </c>
      <c r="D7" s="8">
        <v>19</v>
      </c>
      <c r="E7" s="231"/>
      <c r="F7" s="6">
        <f>D7*E7</f>
        <v>0</v>
      </c>
      <c r="G7" s="47"/>
      <c r="H7" s="47"/>
      <c r="I7" s="47"/>
      <c r="J7" s="47"/>
      <c r="K7" s="47"/>
      <c r="L7" s="47"/>
      <c r="M7" s="47"/>
      <c r="N7" s="47"/>
      <c r="O7" s="47"/>
      <c r="P7" s="47"/>
      <c r="Q7" s="66"/>
      <c r="R7" s="66"/>
      <c r="S7" s="66"/>
    </row>
    <row r="8" spans="1:21" s="2" customFormat="1" ht="15" customHeight="1">
      <c r="A8" s="13"/>
      <c r="B8" s="54"/>
      <c r="C8" s="3"/>
      <c r="D8" s="55"/>
      <c r="E8" s="231"/>
      <c r="F8" s="6">
        <f t="shared" ref="F8:F71" si="0">D8*E8</f>
        <v>0</v>
      </c>
      <c r="G8" s="47"/>
      <c r="H8" s="47"/>
      <c r="I8" s="47"/>
      <c r="J8" s="47"/>
      <c r="K8" s="47"/>
      <c r="L8" s="47"/>
      <c r="M8" s="47"/>
      <c r="N8" s="47"/>
      <c r="O8" s="47"/>
      <c r="P8" s="47"/>
      <c r="Q8" s="66"/>
      <c r="R8" s="66"/>
      <c r="S8" s="66"/>
    </row>
    <row r="9" spans="1:21" s="2" customFormat="1" ht="15" customHeight="1">
      <c r="A9" s="13" t="s">
        <v>635</v>
      </c>
      <c r="B9" s="52" t="s">
        <v>636</v>
      </c>
      <c r="C9" s="78"/>
      <c r="D9" s="78"/>
      <c r="E9" s="78"/>
      <c r="F9" s="6">
        <f t="shared" si="0"/>
        <v>0</v>
      </c>
      <c r="G9" s="47"/>
      <c r="H9" s="47"/>
      <c r="I9" s="47"/>
      <c r="J9" s="47"/>
      <c r="K9" s="47"/>
      <c r="L9" s="47"/>
      <c r="M9" s="47"/>
      <c r="N9" s="47"/>
      <c r="O9" s="47"/>
      <c r="P9" s="47"/>
      <c r="Q9" s="66"/>
      <c r="R9" s="66"/>
      <c r="S9" s="66"/>
    </row>
    <row r="10" spans="1:21" s="2" customFormat="1" ht="16.2">
      <c r="A10" s="13"/>
      <c r="B10" s="54" t="s">
        <v>637</v>
      </c>
      <c r="C10" s="68" t="s">
        <v>634</v>
      </c>
      <c r="D10" s="8">
        <v>1</v>
      </c>
      <c r="E10" s="231"/>
      <c r="F10" s="6">
        <f t="shared" si="0"/>
        <v>0</v>
      </c>
      <c r="G10" s="47"/>
      <c r="H10" s="47"/>
      <c r="I10" s="47"/>
      <c r="J10" s="47"/>
      <c r="K10" s="47"/>
      <c r="L10" s="47"/>
      <c r="M10" s="47"/>
      <c r="N10" s="47"/>
      <c r="O10" s="47"/>
      <c r="P10" s="47"/>
      <c r="Q10" s="66"/>
      <c r="R10" s="66"/>
      <c r="S10" s="66"/>
    </row>
    <row r="11" spans="1:21" s="2" customFormat="1" ht="15" customHeight="1">
      <c r="A11" s="20"/>
      <c r="B11" s="21"/>
      <c r="C11" s="58"/>
      <c r="D11" s="58"/>
      <c r="E11" s="230"/>
      <c r="F11" s="6">
        <f t="shared" si="0"/>
        <v>0</v>
      </c>
      <c r="G11" s="47"/>
      <c r="H11" s="47"/>
      <c r="I11" s="47"/>
      <c r="J11" s="47"/>
      <c r="K11" s="47"/>
      <c r="L11" s="47"/>
      <c r="M11" s="47"/>
      <c r="N11" s="47"/>
      <c r="O11" s="47"/>
      <c r="P11" s="47"/>
      <c r="Q11" s="66"/>
      <c r="R11" s="66"/>
      <c r="S11" s="66"/>
    </row>
    <row r="12" spans="1:21" s="2" customFormat="1" ht="15" customHeight="1">
      <c r="A12" s="13" t="s">
        <v>638</v>
      </c>
      <c r="B12" s="52" t="s">
        <v>639</v>
      </c>
      <c r="C12" s="78"/>
      <c r="D12" s="78"/>
      <c r="E12" s="78"/>
      <c r="F12" s="6">
        <f t="shared" si="0"/>
        <v>0</v>
      </c>
      <c r="G12" s="47"/>
      <c r="H12" s="47"/>
      <c r="I12" s="47"/>
      <c r="J12" s="47"/>
      <c r="K12" s="47"/>
      <c r="L12" s="47"/>
      <c r="M12" s="47"/>
      <c r="N12" s="47"/>
      <c r="O12" s="47"/>
      <c r="P12" s="47"/>
      <c r="Q12" s="66"/>
      <c r="R12" s="66"/>
      <c r="S12" s="66"/>
    </row>
    <row r="13" spans="1:21" s="2" customFormat="1" ht="16.2">
      <c r="A13" s="13"/>
      <c r="B13" s="54" t="s">
        <v>640</v>
      </c>
      <c r="C13" s="8" t="s">
        <v>641</v>
      </c>
      <c r="D13" s="8">
        <v>5</v>
      </c>
      <c r="E13" s="231"/>
      <c r="F13" s="6">
        <f t="shared" si="0"/>
        <v>0</v>
      </c>
      <c r="G13" s="47"/>
      <c r="H13" s="47"/>
      <c r="I13" s="47"/>
      <c r="J13" s="47"/>
      <c r="K13" s="47"/>
      <c r="L13" s="47"/>
      <c r="M13" s="47"/>
      <c r="N13" s="47"/>
      <c r="O13" s="47"/>
      <c r="P13" s="47"/>
      <c r="Q13" s="66"/>
      <c r="R13" s="66"/>
      <c r="S13" s="66"/>
    </row>
    <row r="14" spans="1:21" s="2" customFormat="1" ht="15" customHeight="1">
      <c r="A14" s="13"/>
      <c r="B14" s="54" t="s">
        <v>642</v>
      </c>
      <c r="C14" s="3"/>
      <c r="D14" s="55"/>
      <c r="E14" s="231"/>
      <c r="F14" s="6">
        <f t="shared" si="0"/>
        <v>0</v>
      </c>
      <c r="G14" s="47"/>
      <c r="H14" s="47"/>
      <c r="I14" s="47"/>
      <c r="J14" s="47"/>
      <c r="K14" s="47"/>
      <c r="L14" s="47"/>
      <c r="M14" s="47"/>
      <c r="N14" s="47"/>
      <c r="O14" s="47"/>
      <c r="P14" s="47"/>
      <c r="Q14" s="66"/>
      <c r="R14" s="66"/>
      <c r="S14" s="66"/>
    </row>
    <row r="15" spans="1:21" s="2" customFormat="1" ht="15" customHeight="1">
      <c r="A15" s="56"/>
      <c r="B15" s="54" t="s">
        <v>643</v>
      </c>
      <c r="C15" s="8"/>
      <c r="D15" s="8"/>
      <c r="E15" s="236"/>
      <c r="F15" s="6">
        <f t="shared" si="0"/>
        <v>0</v>
      </c>
      <c r="G15" s="47"/>
      <c r="H15" s="47"/>
      <c r="I15" s="47"/>
      <c r="J15" s="47"/>
      <c r="K15" s="47"/>
      <c r="L15" s="47"/>
      <c r="M15" s="47"/>
      <c r="N15" s="47"/>
      <c r="O15" s="47"/>
      <c r="P15" s="47"/>
      <c r="Q15" s="66"/>
      <c r="R15" s="66"/>
      <c r="S15" s="66"/>
    </row>
    <row r="16" spans="1:21" s="2" customFormat="1" ht="15" customHeight="1">
      <c r="A16" s="56"/>
      <c r="B16" s="54" t="s">
        <v>644</v>
      </c>
      <c r="C16" s="8" t="s">
        <v>645</v>
      </c>
      <c r="D16" s="8">
        <v>1</v>
      </c>
      <c r="E16" s="236"/>
      <c r="F16" s="6">
        <f t="shared" si="0"/>
        <v>0</v>
      </c>
      <c r="G16" s="47"/>
      <c r="H16" s="47"/>
      <c r="I16" s="47"/>
      <c r="J16" s="47"/>
      <c r="K16" s="47"/>
      <c r="L16" s="47"/>
      <c r="M16" s="47"/>
      <c r="N16" s="47"/>
      <c r="O16" s="47"/>
      <c r="P16" s="47"/>
      <c r="Q16" s="66"/>
      <c r="R16" s="66"/>
      <c r="S16" s="66"/>
    </row>
    <row r="17" spans="1:6" s="2" customFormat="1" ht="15" customHeight="1">
      <c r="A17" s="20"/>
      <c r="B17" s="21"/>
      <c r="C17" s="58"/>
      <c r="D17" s="58"/>
      <c r="E17" s="230"/>
      <c r="F17" s="6">
        <f t="shared" si="0"/>
        <v>0</v>
      </c>
    </row>
    <row r="18" spans="1:6" s="2" customFormat="1" ht="15" customHeight="1">
      <c r="A18" s="13" t="s">
        <v>646</v>
      </c>
      <c r="B18" s="52" t="s">
        <v>647</v>
      </c>
      <c r="C18" s="78"/>
      <c r="D18" s="78"/>
      <c r="E18" s="78"/>
      <c r="F18" s="6">
        <f t="shared" si="0"/>
        <v>0</v>
      </c>
    </row>
    <row r="19" spans="1:6" s="2" customFormat="1" ht="15" customHeight="1">
      <c r="A19" s="13"/>
      <c r="B19" s="54" t="s">
        <v>648</v>
      </c>
      <c r="C19" s="8" t="s">
        <v>641</v>
      </c>
      <c r="D19" s="8">
        <v>7</v>
      </c>
      <c r="E19" s="231"/>
      <c r="F19" s="6">
        <f t="shared" si="0"/>
        <v>0</v>
      </c>
    </row>
    <row r="20" spans="1:6" s="2" customFormat="1" ht="15" customHeight="1">
      <c r="A20" s="13"/>
      <c r="B20" s="54" t="s">
        <v>649</v>
      </c>
      <c r="C20" s="3"/>
      <c r="D20" s="55"/>
      <c r="E20" s="231"/>
      <c r="F20" s="6">
        <f t="shared" si="0"/>
        <v>0</v>
      </c>
    </row>
    <row r="21" spans="1:6" s="2" customFormat="1" ht="15" customHeight="1">
      <c r="A21" s="56"/>
      <c r="B21" s="54" t="s">
        <v>650</v>
      </c>
      <c r="C21" s="8"/>
      <c r="D21" s="8"/>
      <c r="E21" s="236"/>
      <c r="F21" s="6">
        <f t="shared" si="0"/>
        <v>0</v>
      </c>
    </row>
    <row r="22" spans="1:6" s="2" customFormat="1" ht="15" customHeight="1">
      <c r="A22" s="56"/>
      <c r="B22" s="54" t="s">
        <v>651</v>
      </c>
      <c r="C22" s="8"/>
      <c r="D22" s="8"/>
      <c r="E22" s="236"/>
      <c r="F22" s="6">
        <f t="shared" si="0"/>
        <v>0</v>
      </c>
    </row>
    <row r="23" spans="1:6" s="2" customFormat="1" ht="15" customHeight="1">
      <c r="A23" s="20"/>
      <c r="B23" s="69" t="s">
        <v>644</v>
      </c>
      <c r="C23" s="8" t="s">
        <v>645</v>
      </c>
      <c r="D23" s="8">
        <v>1</v>
      </c>
      <c r="E23" s="230"/>
      <c r="F23" s="6">
        <f t="shared" si="0"/>
        <v>0</v>
      </c>
    </row>
    <row r="24" spans="1:6" s="2" customFormat="1" ht="15" customHeight="1">
      <c r="A24" s="20"/>
      <c r="B24" s="21"/>
      <c r="C24" s="58"/>
      <c r="D24" s="58"/>
      <c r="E24" s="230"/>
      <c r="F24" s="6">
        <f t="shared" si="0"/>
        <v>0</v>
      </c>
    </row>
    <row r="25" spans="1:6" s="2" customFormat="1" ht="15" customHeight="1">
      <c r="A25" s="13" t="s">
        <v>652</v>
      </c>
      <c r="B25" s="52" t="s">
        <v>653</v>
      </c>
      <c r="C25" s="78"/>
      <c r="D25" s="78"/>
      <c r="E25" s="78"/>
      <c r="F25" s="6">
        <f t="shared" si="0"/>
        <v>0</v>
      </c>
    </row>
    <row r="26" spans="1:6" s="2" customFormat="1" ht="15" customHeight="1">
      <c r="A26" s="13"/>
      <c r="B26" s="54" t="s">
        <v>654</v>
      </c>
      <c r="C26" s="8" t="s">
        <v>641</v>
      </c>
      <c r="D26" s="8">
        <v>5</v>
      </c>
      <c r="E26" s="231"/>
      <c r="F26" s="6">
        <f t="shared" si="0"/>
        <v>0</v>
      </c>
    </row>
    <row r="27" spans="1:6" s="2" customFormat="1" ht="15" customHeight="1">
      <c r="A27" s="13"/>
      <c r="B27" s="54" t="s">
        <v>655</v>
      </c>
      <c r="C27" s="3"/>
      <c r="D27" s="55"/>
      <c r="E27" s="231"/>
      <c r="F27" s="6">
        <f t="shared" si="0"/>
        <v>0</v>
      </c>
    </row>
    <row r="28" spans="1:6" s="2" customFormat="1" ht="15" customHeight="1">
      <c r="A28" s="56"/>
      <c r="B28" s="54" t="s">
        <v>656</v>
      </c>
      <c r="C28" s="8"/>
      <c r="D28" s="8"/>
      <c r="E28" s="236"/>
      <c r="F28" s="6">
        <f t="shared" si="0"/>
        <v>0</v>
      </c>
    </row>
    <row r="29" spans="1:6" s="2" customFormat="1" ht="15" customHeight="1">
      <c r="A29" s="56"/>
      <c r="B29" s="54" t="s">
        <v>657</v>
      </c>
      <c r="C29" s="8"/>
      <c r="D29" s="8"/>
      <c r="E29" s="236"/>
      <c r="F29" s="6">
        <f t="shared" si="0"/>
        <v>0</v>
      </c>
    </row>
    <row r="30" spans="1:6" s="2" customFormat="1" ht="15" customHeight="1">
      <c r="A30" s="20"/>
      <c r="B30" s="69" t="s">
        <v>644</v>
      </c>
      <c r="C30" s="8" t="s">
        <v>645</v>
      </c>
      <c r="D30" s="8">
        <v>1</v>
      </c>
      <c r="E30" s="230"/>
      <c r="F30" s="6">
        <f t="shared" si="0"/>
        <v>0</v>
      </c>
    </row>
    <row r="31" spans="1:6" s="2" customFormat="1" ht="15" customHeight="1">
      <c r="A31" s="20"/>
      <c r="B31" s="21"/>
      <c r="C31" s="58"/>
      <c r="D31" s="58"/>
      <c r="E31" s="230"/>
      <c r="F31" s="6">
        <f t="shared" si="0"/>
        <v>0</v>
      </c>
    </row>
    <row r="32" spans="1:6" s="2" customFormat="1" ht="15" customHeight="1">
      <c r="A32" s="13" t="s">
        <v>658</v>
      </c>
      <c r="B32" s="52" t="s">
        <v>659</v>
      </c>
      <c r="C32" s="78"/>
      <c r="D32" s="78"/>
      <c r="E32" s="78"/>
      <c r="F32" s="6">
        <f t="shared" si="0"/>
        <v>0</v>
      </c>
    </row>
    <row r="33" spans="1:8" s="2" customFormat="1" ht="15" customHeight="1">
      <c r="A33" s="13"/>
      <c r="B33" s="54" t="s">
        <v>660</v>
      </c>
      <c r="C33" s="8" t="s">
        <v>641</v>
      </c>
      <c r="D33" s="8">
        <v>5</v>
      </c>
      <c r="E33" s="231"/>
      <c r="F33" s="6">
        <f t="shared" si="0"/>
        <v>0</v>
      </c>
      <c r="G33" s="47"/>
      <c r="H33" s="47"/>
    </row>
    <row r="34" spans="1:8" s="2" customFormat="1" ht="15" customHeight="1">
      <c r="A34" s="13"/>
      <c r="B34" s="54" t="s">
        <v>649</v>
      </c>
      <c r="C34" s="3"/>
      <c r="D34" s="55"/>
      <c r="E34" s="231"/>
      <c r="F34" s="6">
        <f t="shared" si="0"/>
        <v>0</v>
      </c>
      <c r="G34" s="47"/>
      <c r="H34" s="47"/>
    </row>
    <row r="35" spans="1:8" s="2" customFormat="1" ht="15" customHeight="1">
      <c r="A35" s="56"/>
      <c r="B35" s="54" t="s">
        <v>661</v>
      </c>
      <c r="C35" s="8"/>
      <c r="D35" s="8"/>
      <c r="E35" s="236"/>
      <c r="F35" s="6">
        <f t="shared" si="0"/>
        <v>0</v>
      </c>
      <c r="G35" s="47"/>
      <c r="H35" s="47"/>
    </row>
    <row r="36" spans="1:8" s="2" customFormat="1" ht="15" customHeight="1">
      <c r="A36" s="56"/>
      <c r="B36" s="54" t="s">
        <v>657</v>
      </c>
      <c r="C36" s="8"/>
      <c r="D36" s="8"/>
      <c r="E36" s="236"/>
      <c r="F36" s="6">
        <f t="shared" si="0"/>
        <v>0</v>
      </c>
      <c r="G36" s="47"/>
      <c r="H36" s="47"/>
    </row>
    <row r="37" spans="1:8" s="2" customFormat="1" ht="15" customHeight="1">
      <c r="A37" s="20"/>
      <c r="B37" s="69" t="s">
        <v>644</v>
      </c>
      <c r="C37" s="8" t="s">
        <v>645</v>
      </c>
      <c r="D37" s="8">
        <v>1</v>
      </c>
      <c r="E37" s="230"/>
      <c r="F37" s="6">
        <f t="shared" si="0"/>
        <v>0</v>
      </c>
      <c r="G37" s="47"/>
      <c r="H37" s="47"/>
    </row>
    <row r="38" spans="1:8" s="2" customFormat="1" ht="15" customHeight="1">
      <c r="A38" s="20"/>
      <c r="B38" s="21"/>
      <c r="C38" s="58"/>
      <c r="D38" s="58"/>
      <c r="E38" s="230"/>
      <c r="F38" s="6">
        <f t="shared" si="0"/>
        <v>0</v>
      </c>
      <c r="G38" s="47"/>
      <c r="H38" s="47"/>
    </row>
    <row r="39" spans="1:8" ht="15" customHeight="1">
      <c r="A39" s="13" t="s">
        <v>662</v>
      </c>
      <c r="B39" s="52" t="s">
        <v>663</v>
      </c>
      <c r="C39" s="78"/>
      <c r="D39" s="78"/>
      <c r="E39" s="78"/>
      <c r="F39" s="6">
        <f t="shared" si="0"/>
        <v>0</v>
      </c>
      <c r="G39" s="47"/>
      <c r="H39" s="47"/>
    </row>
    <row r="40" spans="1:8" ht="57.6">
      <c r="A40" s="13"/>
      <c r="B40" s="54" t="s">
        <v>664</v>
      </c>
      <c r="D40" s="55"/>
      <c r="E40" s="231"/>
      <c r="F40" s="6">
        <f t="shared" si="0"/>
        <v>0</v>
      </c>
      <c r="G40" s="47"/>
      <c r="H40" s="47"/>
    </row>
    <row r="41" spans="1:8" ht="28.8">
      <c r="A41" s="13"/>
      <c r="B41" s="54" t="s">
        <v>665</v>
      </c>
      <c r="D41" s="55"/>
      <c r="E41" s="231"/>
      <c r="F41" s="6">
        <f t="shared" si="0"/>
        <v>0</v>
      </c>
      <c r="G41" s="47"/>
      <c r="H41" s="47"/>
    </row>
    <row r="42" spans="1:8" ht="28.8">
      <c r="A42" s="56"/>
      <c r="B42" s="54" t="s">
        <v>666</v>
      </c>
      <c r="C42" s="8" t="s">
        <v>645</v>
      </c>
      <c r="D42" s="8">
        <v>1</v>
      </c>
      <c r="E42" s="236"/>
      <c r="F42" s="6">
        <f t="shared" si="0"/>
        <v>0</v>
      </c>
      <c r="G42" s="47"/>
      <c r="H42" s="47"/>
    </row>
    <row r="43" spans="1:8">
      <c r="A43" s="56"/>
      <c r="B43" s="54"/>
      <c r="C43" s="8"/>
      <c r="D43" s="8"/>
      <c r="E43" s="236"/>
      <c r="F43" s="6">
        <f t="shared" si="0"/>
        <v>0</v>
      </c>
      <c r="G43" s="47"/>
      <c r="H43" s="47"/>
    </row>
    <row r="44" spans="1:8">
      <c r="A44" s="13" t="s">
        <v>667</v>
      </c>
      <c r="B44" s="52" t="s">
        <v>668</v>
      </c>
      <c r="C44" s="78"/>
      <c r="D44" s="78"/>
      <c r="E44" s="78"/>
      <c r="F44" s="6">
        <f t="shared" si="0"/>
        <v>0</v>
      </c>
      <c r="G44" s="47"/>
      <c r="H44" s="47"/>
    </row>
    <row r="45" spans="1:8" ht="43.2">
      <c r="A45" s="13"/>
      <c r="B45" s="54" t="s">
        <v>669</v>
      </c>
      <c r="D45" s="55"/>
      <c r="E45" s="231"/>
      <c r="F45" s="6">
        <f t="shared" si="0"/>
        <v>0</v>
      </c>
      <c r="G45" s="14"/>
    </row>
    <row r="46" spans="1:8" s="2" customFormat="1" ht="16.2">
      <c r="A46" s="13"/>
      <c r="B46" s="54" t="s">
        <v>670</v>
      </c>
      <c r="C46" s="8" t="s">
        <v>357</v>
      </c>
      <c r="D46" s="8">
        <v>2</v>
      </c>
      <c r="E46" s="231"/>
      <c r="F46" s="6">
        <f t="shared" si="0"/>
        <v>0</v>
      </c>
      <c r="G46" s="23"/>
      <c r="H46" s="47"/>
    </row>
    <row r="47" spans="1:8">
      <c r="A47" s="56"/>
      <c r="B47" s="54"/>
      <c r="C47" s="8"/>
      <c r="D47" s="8"/>
      <c r="E47" s="236"/>
      <c r="F47" s="6">
        <f t="shared" si="0"/>
        <v>0</v>
      </c>
      <c r="G47" s="14"/>
    </row>
    <row r="48" spans="1:8">
      <c r="A48" s="13" t="s">
        <v>671</v>
      </c>
      <c r="B48" s="52" t="s">
        <v>672</v>
      </c>
      <c r="C48" s="78"/>
      <c r="D48" s="78"/>
      <c r="E48" s="78"/>
      <c r="F48" s="6">
        <f t="shared" si="0"/>
        <v>0</v>
      </c>
      <c r="G48" s="14"/>
    </row>
    <row r="49" spans="1:6" ht="28.8">
      <c r="A49" s="13"/>
      <c r="B49" s="54" t="s">
        <v>673</v>
      </c>
      <c r="D49" s="55"/>
      <c r="E49" s="231"/>
      <c r="F49" s="6">
        <f t="shared" si="0"/>
        <v>0</v>
      </c>
    </row>
    <row r="50" spans="1:6">
      <c r="A50" s="13"/>
      <c r="B50" s="54" t="s">
        <v>674</v>
      </c>
      <c r="C50" s="8"/>
      <c r="D50" s="8"/>
      <c r="E50" s="231"/>
      <c r="F50" s="6">
        <f t="shared" si="0"/>
        <v>0</v>
      </c>
    </row>
    <row r="51" spans="1:6">
      <c r="B51" s="54" t="s">
        <v>670</v>
      </c>
      <c r="C51" s="8" t="s">
        <v>357</v>
      </c>
      <c r="D51" s="8">
        <v>1</v>
      </c>
      <c r="E51" s="231"/>
      <c r="F51" s="6">
        <f t="shared" si="0"/>
        <v>0</v>
      </c>
    </row>
    <row r="52" spans="1:6" ht="28.8">
      <c r="B52" s="54" t="s">
        <v>675</v>
      </c>
      <c r="C52" s="8" t="s">
        <v>357</v>
      </c>
      <c r="D52" s="8">
        <v>1</v>
      </c>
      <c r="E52" s="231"/>
      <c r="F52" s="6">
        <f t="shared" si="0"/>
        <v>0</v>
      </c>
    </row>
    <row r="53" spans="1:6" ht="28.8">
      <c r="B53" s="54" t="s">
        <v>676</v>
      </c>
      <c r="C53" s="8" t="s">
        <v>357</v>
      </c>
      <c r="D53" s="8">
        <v>1</v>
      </c>
      <c r="E53" s="231"/>
      <c r="F53" s="6">
        <f t="shared" si="0"/>
        <v>0</v>
      </c>
    </row>
    <row r="54" spans="1:6">
      <c r="B54" s="13"/>
      <c r="E54" s="12"/>
      <c r="F54" s="6">
        <f t="shared" si="0"/>
        <v>0</v>
      </c>
    </row>
    <row r="55" spans="1:6">
      <c r="A55" s="13" t="s">
        <v>677</v>
      </c>
      <c r="B55" s="52" t="s">
        <v>678</v>
      </c>
      <c r="C55" s="78"/>
      <c r="D55" s="78"/>
      <c r="E55" s="78"/>
      <c r="F55" s="6">
        <f t="shared" si="0"/>
        <v>0</v>
      </c>
    </row>
    <row r="56" spans="1:6" ht="28.8">
      <c r="A56" s="13"/>
      <c r="B56" s="54" t="s">
        <v>679</v>
      </c>
      <c r="D56" s="55"/>
      <c r="E56" s="231"/>
      <c r="F56" s="6">
        <f t="shared" si="0"/>
        <v>0</v>
      </c>
    </row>
    <row r="57" spans="1:6">
      <c r="A57" s="13"/>
      <c r="B57" s="54" t="s">
        <v>680</v>
      </c>
      <c r="C57" s="8"/>
      <c r="D57" s="8"/>
      <c r="E57" s="231"/>
      <c r="F57" s="6">
        <f t="shared" si="0"/>
        <v>0</v>
      </c>
    </row>
    <row r="58" spans="1:6">
      <c r="B58" s="54" t="s">
        <v>670</v>
      </c>
      <c r="C58" s="8" t="s">
        <v>641</v>
      </c>
      <c r="D58" s="8">
        <v>4</v>
      </c>
      <c r="E58" s="12"/>
      <c r="F58" s="6">
        <f t="shared" si="0"/>
        <v>0</v>
      </c>
    </row>
    <row r="59" spans="1:6">
      <c r="B59" s="13"/>
      <c r="E59" s="12"/>
      <c r="F59" s="6">
        <f t="shared" si="0"/>
        <v>0</v>
      </c>
    </row>
    <row r="60" spans="1:6">
      <c r="A60" s="13" t="s">
        <v>681</v>
      </c>
      <c r="B60" s="52" t="s">
        <v>682</v>
      </c>
      <c r="C60" s="78"/>
      <c r="D60" s="78"/>
      <c r="E60" s="78"/>
      <c r="F60" s="6">
        <f t="shared" si="0"/>
        <v>0</v>
      </c>
    </row>
    <row r="61" spans="1:6" ht="115.2">
      <c r="A61" s="13"/>
      <c r="B61" s="54" t="s">
        <v>683</v>
      </c>
      <c r="C61" s="8" t="s">
        <v>357</v>
      </c>
      <c r="D61" s="8">
        <v>1</v>
      </c>
      <c r="E61" s="231"/>
      <c r="F61" s="6">
        <f t="shared" si="0"/>
        <v>0</v>
      </c>
    </row>
    <row r="62" spans="1:6">
      <c r="B62" s="13"/>
      <c r="E62" s="12"/>
      <c r="F62" s="6">
        <f t="shared" si="0"/>
        <v>0</v>
      </c>
    </row>
    <row r="63" spans="1:6" ht="28.8">
      <c r="A63" s="13" t="s">
        <v>720</v>
      </c>
      <c r="B63" s="52" t="s">
        <v>718</v>
      </c>
      <c r="C63" s="78"/>
      <c r="D63" s="78"/>
      <c r="E63" s="78"/>
      <c r="F63" s="6">
        <f t="shared" si="0"/>
        <v>0</v>
      </c>
    </row>
    <row r="64" spans="1:6" ht="244.8">
      <c r="A64" s="13"/>
      <c r="B64" s="54" t="s">
        <v>719</v>
      </c>
      <c r="E64" s="231"/>
      <c r="F64" s="6">
        <f t="shared" si="0"/>
        <v>0</v>
      </c>
    </row>
    <row r="65" spans="1:6">
      <c r="B65" s="13"/>
      <c r="C65" s="8" t="s">
        <v>357</v>
      </c>
      <c r="D65" s="8">
        <v>8</v>
      </c>
      <c r="E65" s="12"/>
      <c r="F65" s="6">
        <f t="shared" si="0"/>
        <v>0</v>
      </c>
    </row>
    <row r="66" spans="1:6">
      <c r="B66" s="13"/>
      <c r="E66" s="12"/>
      <c r="F66" s="6">
        <f t="shared" si="0"/>
        <v>0</v>
      </c>
    </row>
    <row r="67" spans="1:6">
      <c r="A67" s="13" t="s">
        <v>721</v>
      </c>
      <c r="B67" s="52" t="s">
        <v>722</v>
      </c>
      <c r="C67" s="78"/>
      <c r="D67" s="78"/>
      <c r="E67" s="78"/>
      <c r="F67" s="6">
        <f t="shared" si="0"/>
        <v>0</v>
      </c>
    </row>
    <row r="68" spans="1:6" ht="72">
      <c r="A68" s="13"/>
      <c r="B68" s="54" t="s">
        <v>723</v>
      </c>
      <c r="E68" s="231"/>
      <c r="F68" s="6">
        <f t="shared" si="0"/>
        <v>0</v>
      </c>
    </row>
    <row r="69" spans="1:6">
      <c r="B69" s="13"/>
      <c r="C69" s="8" t="s">
        <v>357</v>
      </c>
      <c r="D69" s="8">
        <v>1</v>
      </c>
      <c r="E69" s="12"/>
      <c r="F69" s="6">
        <f t="shared" si="0"/>
        <v>0</v>
      </c>
    </row>
    <row r="70" spans="1:6">
      <c r="B70" s="13"/>
      <c r="C70" s="8"/>
      <c r="D70" s="8"/>
      <c r="F70" s="6">
        <f t="shared" si="0"/>
        <v>0</v>
      </c>
    </row>
    <row r="71" spans="1:6">
      <c r="B71" s="13"/>
      <c r="C71" s="8"/>
      <c r="D71" s="8"/>
      <c r="F71" s="6">
        <f t="shared" si="0"/>
        <v>0</v>
      </c>
    </row>
    <row r="72" spans="1:6">
      <c r="B72" s="13"/>
      <c r="F72" s="6">
        <f t="shared" ref="F72" si="1">D72*E72</f>
        <v>0</v>
      </c>
    </row>
    <row r="73" spans="1:6" ht="28.8">
      <c r="A73" s="61" t="s">
        <v>684</v>
      </c>
      <c r="B73" s="62" t="s">
        <v>724</v>
      </c>
      <c r="C73" s="63"/>
      <c r="D73" s="63"/>
      <c r="E73" s="63"/>
      <c r="F73" s="71">
        <f>SUM(F69:F72)+SUM(F7:F67)</f>
        <v>0</v>
      </c>
    </row>
  </sheetData>
  <sheetProtection sheet="1" objects="1" scenarios="1"/>
  <mergeCells count="1">
    <mergeCell ref="G2:U2"/>
  </mergeCells>
  <pageMargins left="0.70866141732283505" right="0.70866141732283505" top="0.74803149606299202" bottom="0.74803149606299202" header="0.31496062992126" footer="0.31496062992126"/>
  <pageSetup paperSize="9" scale="56" orientation="portrait" r:id="rId1"/>
  <rowBreaks count="1" manualBreakCount="1">
    <brk id="6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C92"/>
  <sheetViews>
    <sheetView showGridLines="0" view="pageBreakPreview" zoomScale="85" zoomScaleNormal="70" workbookViewId="0">
      <selection activeCell="A15" sqref="A15:C15"/>
    </sheetView>
  </sheetViews>
  <sheetFormatPr defaultColWidth="9" defaultRowHeight="14.4"/>
  <cols>
    <col min="1" max="2" width="2.6640625" customWidth="1"/>
    <col min="3" max="3" width="80.6640625" customWidth="1"/>
    <col min="4" max="4" width="5.33203125" customWidth="1"/>
  </cols>
  <sheetData>
    <row r="1" spans="3:3">
      <c r="C1" s="191"/>
    </row>
    <row r="2" spans="3:3">
      <c r="C2" s="192" t="s">
        <v>20</v>
      </c>
    </row>
    <row r="3" spans="3:3">
      <c r="C3" s="192"/>
    </row>
    <row r="4" spans="3:3">
      <c r="C4" s="160" t="s">
        <v>21</v>
      </c>
    </row>
    <row r="5" spans="3:3" ht="46.8">
      <c r="C5" s="158" t="s">
        <v>22</v>
      </c>
    </row>
    <row r="6" spans="3:3" ht="23.4">
      <c r="C6" s="158" t="s">
        <v>23</v>
      </c>
    </row>
    <row r="7" spans="3:3" ht="23.4">
      <c r="C7" s="158" t="s">
        <v>24</v>
      </c>
    </row>
    <row r="8" spans="3:3" ht="24">
      <c r="C8" s="158" t="s">
        <v>25</v>
      </c>
    </row>
    <row r="9" spans="3:3" ht="34.799999999999997">
      <c r="C9" s="193" t="s">
        <v>26</v>
      </c>
    </row>
    <row r="10" spans="3:3" ht="34.799999999999997">
      <c r="C10" s="158" t="s">
        <v>27</v>
      </c>
    </row>
    <row r="11" spans="3:3" ht="23.4">
      <c r="C11" s="158" t="s">
        <v>28</v>
      </c>
    </row>
    <row r="12" spans="3:3" ht="23.4">
      <c r="C12" s="158" t="s">
        <v>29</v>
      </c>
    </row>
    <row r="13" spans="3:3" ht="46.2">
      <c r="C13" s="158" t="s">
        <v>30</v>
      </c>
    </row>
    <row r="14" spans="3:3">
      <c r="C14" s="158" t="s">
        <v>31</v>
      </c>
    </row>
    <row r="15" spans="3:3">
      <c r="C15" s="158" t="s">
        <v>32</v>
      </c>
    </row>
    <row r="16" spans="3:3">
      <c r="C16" s="160" t="s">
        <v>33</v>
      </c>
    </row>
    <row r="17" spans="3:3" ht="79.8">
      <c r="C17" s="158" t="s">
        <v>34</v>
      </c>
    </row>
    <row r="18" spans="3:3">
      <c r="C18" s="160" t="s">
        <v>35</v>
      </c>
    </row>
    <row r="19" spans="3:3" ht="68.400000000000006">
      <c r="C19" s="158" t="s">
        <v>36</v>
      </c>
    </row>
    <row r="20" spans="3:3">
      <c r="C20" s="194" t="s">
        <v>37</v>
      </c>
    </row>
    <row r="21" spans="3:3" ht="114">
      <c r="C21" s="158" t="s">
        <v>38</v>
      </c>
    </row>
    <row r="22" spans="3:3">
      <c r="C22" s="158"/>
    </row>
    <row r="23" spans="3:3">
      <c r="C23" s="160" t="s">
        <v>39</v>
      </c>
    </row>
    <row r="24" spans="3:3" ht="34.200000000000003">
      <c r="C24" s="158" t="s">
        <v>40</v>
      </c>
    </row>
    <row r="25" spans="3:3" ht="22.8">
      <c r="C25" s="158" t="s">
        <v>41</v>
      </c>
    </row>
    <row r="26" spans="3:3">
      <c r="C26" s="158"/>
    </row>
    <row r="27" spans="3:3" ht="45.6">
      <c r="C27" s="158" t="s">
        <v>42</v>
      </c>
    </row>
    <row r="28" spans="3:3">
      <c r="C28" s="158" t="s">
        <v>43</v>
      </c>
    </row>
    <row r="29" spans="3:3">
      <c r="C29" s="151"/>
    </row>
    <row r="30" spans="3:3">
      <c r="C30" s="160" t="s">
        <v>44</v>
      </c>
    </row>
    <row r="31" spans="3:3" ht="22.8">
      <c r="C31" s="158" t="s">
        <v>45</v>
      </c>
    </row>
    <row r="32" spans="3:3" ht="22.8">
      <c r="C32" s="158" t="s">
        <v>46</v>
      </c>
    </row>
    <row r="33" spans="3:3">
      <c r="C33" s="195" t="s">
        <v>47</v>
      </c>
    </row>
    <row r="34" spans="3:3" ht="22.8">
      <c r="C34" s="195" t="s">
        <v>48</v>
      </c>
    </row>
    <row r="35" spans="3:3">
      <c r="C35" s="195" t="s">
        <v>49</v>
      </c>
    </row>
    <row r="36" spans="3:3">
      <c r="C36" s="195" t="s">
        <v>50</v>
      </c>
    </row>
    <row r="37" spans="3:3">
      <c r="C37" s="195" t="s">
        <v>51</v>
      </c>
    </row>
    <row r="38" spans="3:3">
      <c r="C38" s="195" t="s">
        <v>52</v>
      </c>
    </row>
    <row r="39" spans="3:3">
      <c r="C39" s="195" t="s">
        <v>53</v>
      </c>
    </row>
    <row r="40" spans="3:3" ht="34.200000000000003">
      <c r="C40" s="195" t="s">
        <v>54</v>
      </c>
    </row>
    <row r="41" spans="3:3">
      <c r="C41" s="195" t="s">
        <v>55</v>
      </c>
    </row>
    <row r="42" spans="3:3" ht="22.8">
      <c r="C42" s="195" t="s">
        <v>56</v>
      </c>
    </row>
    <row r="43" spans="3:3" ht="22.8">
      <c r="C43" s="195" t="s">
        <v>57</v>
      </c>
    </row>
    <row r="44" spans="3:3" ht="34.200000000000003">
      <c r="C44" s="158" t="s">
        <v>58</v>
      </c>
    </row>
    <row r="45" spans="3:3" ht="34.200000000000003">
      <c r="C45" s="158" t="s">
        <v>59</v>
      </c>
    </row>
    <row r="46" spans="3:3">
      <c r="C46" s="158"/>
    </row>
    <row r="47" spans="3:3">
      <c r="C47" s="160" t="s">
        <v>60</v>
      </c>
    </row>
    <row r="48" spans="3:3" ht="24.6">
      <c r="C48" s="196" t="s">
        <v>61</v>
      </c>
    </row>
    <row r="49" spans="3:3">
      <c r="C49" s="160" t="s">
        <v>62</v>
      </c>
    </row>
    <row r="50" spans="3:3" ht="45.6">
      <c r="C50" s="158" t="s">
        <v>63</v>
      </c>
    </row>
    <row r="51" spans="3:3" ht="22.8">
      <c r="C51" s="193" t="s">
        <v>64</v>
      </c>
    </row>
    <row r="52" spans="3:3" ht="34.200000000000003">
      <c r="C52" s="193" t="s">
        <v>65</v>
      </c>
    </row>
    <row r="53" spans="3:3" ht="22.8">
      <c r="C53" s="193" t="s">
        <v>66</v>
      </c>
    </row>
    <row r="54" spans="3:3">
      <c r="C54" s="160" t="s">
        <v>67</v>
      </c>
    </row>
    <row r="55" spans="3:3">
      <c r="C55" s="160"/>
    </row>
    <row r="56" spans="3:3">
      <c r="C56" s="160"/>
    </row>
    <row r="57" spans="3:3" ht="36">
      <c r="C57" s="160" t="s">
        <v>68</v>
      </c>
    </row>
    <row r="58" spans="3:3" ht="34.200000000000003">
      <c r="C58" s="193" t="s">
        <v>69</v>
      </c>
    </row>
    <row r="59" spans="3:3" ht="57">
      <c r="C59" s="193" t="s">
        <v>70</v>
      </c>
    </row>
    <row r="60" spans="3:3" ht="34.200000000000003">
      <c r="C60" s="193" t="s">
        <v>71</v>
      </c>
    </row>
    <row r="61" spans="3:3" ht="22.8">
      <c r="C61" s="158" t="s">
        <v>72</v>
      </c>
    </row>
    <row r="62" spans="3:3" ht="45.6">
      <c r="C62" s="193" t="s">
        <v>73</v>
      </c>
    </row>
    <row r="63" spans="3:3">
      <c r="C63" s="193" t="s">
        <v>74</v>
      </c>
    </row>
    <row r="64" spans="3:3" ht="22.8">
      <c r="C64" s="158" t="s">
        <v>75</v>
      </c>
    </row>
    <row r="65" spans="3:3" ht="22.8">
      <c r="C65" s="158" t="s">
        <v>76</v>
      </c>
    </row>
    <row r="66" spans="3:3" ht="22.8">
      <c r="C66" s="158" t="s">
        <v>77</v>
      </c>
    </row>
    <row r="67" spans="3:3">
      <c r="C67" s="160" t="s">
        <v>78</v>
      </c>
    </row>
    <row r="68" spans="3:3" ht="79.8">
      <c r="C68" s="158" t="s">
        <v>79</v>
      </c>
    </row>
    <row r="69" spans="3:3" ht="22.8">
      <c r="C69" s="158" t="s">
        <v>76</v>
      </c>
    </row>
    <row r="70" spans="3:3">
      <c r="C70" s="158"/>
    </row>
    <row r="71" spans="3:3">
      <c r="C71" s="160" t="s">
        <v>80</v>
      </c>
    </row>
    <row r="72" spans="3:3" ht="68.400000000000006">
      <c r="C72" s="158" t="s">
        <v>81</v>
      </c>
    </row>
    <row r="73" spans="3:3" ht="22.8">
      <c r="C73" s="158" t="s">
        <v>82</v>
      </c>
    </row>
    <row r="74" spans="3:3" ht="34.200000000000003">
      <c r="C74" s="158" t="s">
        <v>83</v>
      </c>
    </row>
    <row r="75" spans="3:3">
      <c r="C75" s="158"/>
    </row>
    <row r="76" spans="3:3">
      <c r="C76" s="160" t="s">
        <v>84</v>
      </c>
    </row>
    <row r="77" spans="3:3" ht="79.8">
      <c r="C77" s="158" t="s">
        <v>85</v>
      </c>
    </row>
    <row r="78" spans="3:3" ht="79.8">
      <c r="C78" s="158" t="s">
        <v>86</v>
      </c>
    </row>
    <row r="79" spans="3:3">
      <c r="C79" s="160" t="s">
        <v>87</v>
      </c>
    </row>
    <row r="80" spans="3:3" ht="22.8">
      <c r="C80" s="158" t="s">
        <v>88</v>
      </c>
    </row>
    <row r="81" spans="3:3" ht="22.8">
      <c r="C81" s="158" t="s">
        <v>89</v>
      </c>
    </row>
    <row r="82" spans="3:3" ht="45.6">
      <c r="C82" s="158" t="s">
        <v>90</v>
      </c>
    </row>
    <row r="83" spans="3:3">
      <c r="C83" s="160" t="s">
        <v>91</v>
      </c>
    </row>
    <row r="84" spans="3:3" ht="22.8">
      <c r="C84" s="158" t="s">
        <v>92</v>
      </c>
    </row>
    <row r="85" spans="3:3" ht="34.200000000000003">
      <c r="C85" s="158" t="s">
        <v>93</v>
      </c>
    </row>
    <row r="86" spans="3:3">
      <c r="C86" s="160" t="s">
        <v>94</v>
      </c>
    </row>
    <row r="87" spans="3:3" ht="34.200000000000003">
      <c r="C87" s="158" t="s">
        <v>95</v>
      </c>
    </row>
    <row r="88" spans="3:3" ht="45.6">
      <c r="C88" s="158" t="s">
        <v>96</v>
      </c>
    </row>
    <row r="89" spans="3:3" ht="34.200000000000003">
      <c r="C89" s="158" t="s">
        <v>97</v>
      </c>
    </row>
    <row r="90" spans="3:3" ht="34.200000000000003">
      <c r="C90" s="158" t="s">
        <v>98</v>
      </c>
    </row>
    <row r="91" spans="3:3" ht="34.200000000000003">
      <c r="C91" s="158" t="s">
        <v>99</v>
      </c>
    </row>
    <row r="92" spans="3:3" ht="66" customHeight="1">
      <c r="C92" s="158" t="s">
        <v>100</v>
      </c>
    </row>
  </sheetData>
  <sheetProtection sheet="1" objects="1" scenarios="1"/>
  <pageMargins left="0.70866141732283505" right="0.70866141732283505" top="0.9375" bottom="0.74803149606299202" header="0.31496062992126" footer="0.31496062992126"/>
  <pageSetup paperSize="9" scale="99" orientation="portrait" r:id="rId1"/>
  <rowBreaks count="4" manualBreakCount="4">
    <brk id="21" max="2" man="1"/>
    <brk id="46" max="2" man="1"/>
    <brk id="54" max="2" man="1"/>
    <brk id="74"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59"/>
  <sheetViews>
    <sheetView view="pageBreakPreview" topLeftCell="A193" zoomScale="90" zoomScaleNormal="130" workbookViewId="0">
      <selection activeCell="A15" sqref="A15:C15"/>
    </sheetView>
  </sheetViews>
  <sheetFormatPr defaultColWidth="9.33203125" defaultRowHeight="13.2"/>
  <cols>
    <col min="1" max="1" width="0.5546875" style="154" customWidth="1"/>
    <col min="2" max="2" width="5" style="155" customWidth="1"/>
    <col min="3" max="3" width="84.5546875" style="155" customWidth="1"/>
    <col min="4" max="4" width="0.5546875" style="155" customWidth="1"/>
    <col min="5" max="5" width="3.6640625" style="155" customWidth="1"/>
    <col min="6" max="6" width="3" style="155" customWidth="1"/>
    <col min="7" max="11" width="9.33203125" style="155"/>
    <col min="12" max="12" width="9" style="155" customWidth="1"/>
    <col min="13" max="15" width="9.33203125" style="155"/>
    <col min="16" max="16384" width="9.33203125" style="154"/>
  </cols>
  <sheetData>
    <row r="2" spans="2:3" ht="24" customHeight="1">
      <c r="B2" s="260" t="s">
        <v>101</v>
      </c>
      <c r="C2" s="261"/>
    </row>
    <row r="3" spans="2:3" s="150" customFormat="1" ht="3.75" customHeight="1">
      <c r="B3" s="156"/>
      <c r="C3" s="156"/>
    </row>
    <row r="4" spans="2:3" s="150" customFormat="1" ht="9" customHeight="1">
      <c r="B4" s="156"/>
      <c r="C4" s="156"/>
    </row>
    <row r="5" spans="2:3" s="151" customFormat="1" ht="48" customHeight="1">
      <c r="B5" s="157"/>
      <c r="C5" s="158" t="s">
        <v>102</v>
      </c>
    </row>
    <row r="6" spans="2:3" s="151" customFormat="1" ht="12" customHeight="1">
      <c r="C6" s="158"/>
    </row>
    <row r="7" spans="2:3" s="152" customFormat="1" ht="12" customHeight="1">
      <c r="B7" s="159"/>
      <c r="C7" s="160" t="s">
        <v>103</v>
      </c>
    </row>
    <row r="8" spans="2:3" s="151" customFormat="1" ht="12" customHeight="1">
      <c r="C8" s="161" t="s">
        <v>104</v>
      </c>
    </row>
    <row r="9" spans="2:3" s="151" customFormat="1" ht="12" customHeight="1">
      <c r="C9" s="161" t="s">
        <v>105</v>
      </c>
    </row>
    <row r="10" spans="2:3" s="151" customFormat="1" ht="12" customHeight="1">
      <c r="C10" s="161" t="s">
        <v>106</v>
      </c>
    </row>
    <row r="11" spans="2:3" s="151" customFormat="1" ht="12" customHeight="1">
      <c r="C11" s="161" t="s">
        <v>107</v>
      </c>
    </row>
    <row r="12" spans="2:3" s="151" customFormat="1" ht="12" customHeight="1">
      <c r="C12" s="161" t="s">
        <v>108</v>
      </c>
    </row>
    <row r="13" spans="2:3" s="151" customFormat="1" ht="11.4">
      <c r="C13" s="158"/>
    </row>
    <row r="14" spans="2:3" s="153" customFormat="1" ht="13.5" customHeight="1">
      <c r="B14" s="163"/>
      <c r="C14" s="164" t="s">
        <v>109</v>
      </c>
    </row>
    <row r="15" spans="2:3" s="151" customFormat="1" ht="11.4">
      <c r="C15" s="162"/>
    </row>
    <row r="16" spans="2:3" ht="14.4">
      <c r="B16" s="260" t="s">
        <v>110</v>
      </c>
      <c r="C16" s="261"/>
    </row>
    <row r="17" spans="2:3">
      <c r="B17" s="156"/>
      <c r="C17" s="156"/>
    </row>
    <row r="18" spans="2:3">
      <c r="B18" s="156"/>
      <c r="C18" s="156"/>
    </row>
    <row r="19" spans="2:3" ht="148.80000000000001">
      <c r="B19" s="156"/>
      <c r="C19" s="166" t="s">
        <v>111</v>
      </c>
    </row>
    <row r="20" spans="2:3" ht="23.4">
      <c r="B20" s="156"/>
      <c r="C20" s="166" t="s">
        <v>112</v>
      </c>
    </row>
    <row r="21" spans="2:3">
      <c r="B21" s="167"/>
      <c r="C21" s="168"/>
    </row>
    <row r="22" spans="2:3" ht="14.4">
      <c r="B22" s="260" t="s">
        <v>113</v>
      </c>
      <c r="C22" s="261"/>
    </row>
    <row r="23" spans="2:3">
      <c r="B23" s="156"/>
      <c r="C23" s="156"/>
    </row>
    <row r="24" spans="2:3">
      <c r="B24" s="156"/>
      <c r="C24" s="156"/>
    </row>
    <row r="25" spans="2:3" ht="68.400000000000006">
      <c r="B25" s="156"/>
      <c r="C25" s="158" t="s">
        <v>114</v>
      </c>
    </row>
    <row r="26" spans="2:3" ht="34.200000000000003">
      <c r="B26" s="156"/>
      <c r="C26" s="158" t="s">
        <v>115</v>
      </c>
    </row>
    <row r="27" spans="2:3" ht="57">
      <c r="B27" s="156"/>
      <c r="C27" s="158" t="s">
        <v>116</v>
      </c>
    </row>
    <row r="28" spans="2:3">
      <c r="B28" s="156"/>
      <c r="C28" s="158"/>
    </row>
    <row r="29" spans="2:3" ht="148.19999999999999">
      <c r="B29" s="156"/>
      <c r="C29" s="158" t="s">
        <v>117</v>
      </c>
    </row>
    <row r="30" spans="2:3" ht="34.200000000000003">
      <c r="B30" s="156"/>
      <c r="C30" s="158" t="s">
        <v>118</v>
      </c>
    </row>
    <row r="31" spans="2:3" ht="45.6">
      <c r="B31" s="156"/>
      <c r="C31" s="158" t="s">
        <v>119</v>
      </c>
    </row>
    <row r="32" spans="2:3">
      <c r="B32" s="156"/>
      <c r="C32" s="158"/>
    </row>
    <row r="33" spans="2:3">
      <c r="B33" s="156"/>
      <c r="C33" s="158" t="s">
        <v>120</v>
      </c>
    </row>
    <row r="34" spans="2:3">
      <c r="B34" s="156"/>
      <c r="C34" s="158" t="s">
        <v>121</v>
      </c>
    </row>
    <row r="35" spans="2:3" ht="34.200000000000003">
      <c r="B35" s="156"/>
      <c r="C35" s="158" t="s">
        <v>122</v>
      </c>
    </row>
    <row r="36" spans="2:3" ht="56.4">
      <c r="B36" s="156"/>
      <c r="C36" s="158" t="s">
        <v>123</v>
      </c>
    </row>
    <row r="37" spans="2:3">
      <c r="B37" s="156"/>
      <c r="C37" s="158" t="s">
        <v>124</v>
      </c>
    </row>
    <row r="38" spans="2:3" ht="45.6">
      <c r="B38" s="156"/>
      <c r="C38" s="158" t="s">
        <v>125</v>
      </c>
    </row>
    <row r="39" spans="2:3">
      <c r="B39" s="156"/>
      <c r="C39" s="158" t="s">
        <v>126</v>
      </c>
    </row>
    <row r="40" spans="2:3" ht="45.6">
      <c r="B40" s="156"/>
      <c r="C40" s="158" t="s">
        <v>127</v>
      </c>
    </row>
    <row r="41" spans="2:3" ht="34.200000000000003">
      <c r="B41" s="156"/>
      <c r="C41" s="158" t="s">
        <v>128</v>
      </c>
    </row>
    <row r="42" spans="2:3" ht="136.80000000000001">
      <c r="B42" s="156"/>
      <c r="C42" s="158" t="s">
        <v>129</v>
      </c>
    </row>
    <row r="43" spans="2:3">
      <c r="B43" s="156"/>
      <c r="C43" s="158"/>
    </row>
    <row r="44" spans="2:3">
      <c r="B44" s="156"/>
      <c r="C44" s="158"/>
    </row>
    <row r="45" spans="2:3" ht="34.200000000000003">
      <c r="B45" s="156"/>
      <c r="C45" s="158" t="s">
        <v>130</v>
      </c>
    </row>
    <row r="46" spans="2:3" ht="79.8">
      <c r="B46" s="156"/>
      <c r="C46" s="158" t="s">
        <v>131</v>
      </c>
    </row>
    <row r="47" spans="2:3" ht="102.6">
      <c r="B47" s="156"/>
      <c r="C47" s="158" t="s">
        <v>132</v>
      </c>
    </row>
    <row r="48" spans="2:3">
      <c r="B48" s="167"/>
      <c r="C48" s="158"/>
    </row>
    <row r="49" spans="2:3">
      <c r="B49" s="258" t="s">
        <v>133</v>
      </c>
      <c r="C49" s="259"/>
    </row>
    <row r="50" spans="2:3">
      <c r="B50" s="156"/>
      <c r="C50" s="156"/>
    </row>
    <row r="51" spans="2:3">
      <c r="B51" s="156"/>
      <c r="C51" s="156"/>
    </row>
    <row r="52" spans="2:3" ht="24">
      <c r="B52" s="159"/>
      <c r="C52" s="169" t="s">
        <v>134</v>
      </c>
    </row>
    <row r="53" spans="2:3">
      <c r="B53" s="170"/>
      <c r="C53" s="171" t="s">
        <v>135</v>
      </c>
    </row>
    <row r="54" spans="2:3">
      <c r="B54" s="170"/>
      <c r="C54" s="171" t="s">
        <v>136</v>
      </c>
    </row>
    <row r="55" spans="2:3">
      <c r="B55" s="170"/>
      <c r="C55" s="171" t="s">
        <v>137</v>
      </c>
    </row>
    <row r="56" spans="2:3">
      <c r="B56" s="170"/>
      <c r="C56" s="171" t="s">
        <v>138</v>
      </c>
    </row>
    <row r="57" spans="2:3">
      <c r="B57" s="170"/>
      <c r="C57" s="171" t="s">
        <v>139</v>
      </c>
    </row>
    <row r="58" spans="2:3">
      <c r="B58" s="170"/>
      <c r="C58" s="171" t="s">
        <v>140</v>
      </c>
    </row>
    <row r="59" spans="2:3">
      <c r="B59" s="170"/>
      <c r="C59" s="172"/>
    </row>
    <row r="60" spans="2:3">
      <c r="B60" s="159"/>
      <c r="C60" s="169" t="s">
        <v>141</v>
      </c>
    </row>
    <row r="61" spans="2:3">
      <c r="B61" s="170"/>
      <c r="C61" s="171" t="s">
        <v>142</v>
      </c>
    </row>
    <row r="62" spans="2:3">
      <c r="B62" s="170"/>
      <c r="C62" s="171" t="s">
        <v>143</v>
      </c>
    </row>
    <row r="63" spans="2:3">
      <c r="B63" s="173"/>
      <c r="C63" s="171" t="s">
        <v>144</v>
      </c>
    </row>
    <row r="64" spans="2:3">
      <c r="B64" s="170"/>
      <c r="C64" s="171" t="s">
        <v>145</v>
      </c>
    </row>
    <row r="65" spans="2:3">
      <c r="B65" s="173"/>
      <c r="C65" s="171" t="s">
        <v>146</v>
      </c>
    </row>
    <row r="66" spans="2:3">
      <c r="B66" s="170"/>
      <c r="C66" s="172"/>
    </row>
    <row r="67" spans="2:3" ht="68.400000000000006">
      <c r="B67" s="157"/>
      <c r="C67" s="172" t="s">
        <v>147</v>
      </c>
    </row>
    <row r="68" spans="2:3">
      <c r="B68" s="170"/>
      <c r="C68" s="172"/>
    </row>
    <row r="69" spans="2:3">
      <c r="B69" s="159"/>
      <c r="C69" s="169" t="s">
        <v>148</v>
      </c>
    </row>
    <row r="70" spans="2:3">
      <c r="B70" s="170"/>
      <c r="C70" s="174" t="s">
        <v>149</v>
      </c>
    </row>
    <row r="71" spans="2:3">
      <c r="B71" s="170"/>
      <c r="C71" s="174" t="s">
        <v>150</v>
      </c>
    </row>
    <row r="72" spans="2:3">
      <c r="B72" s="170"/>
      <c r="C72" s="174" t="s">
        <v>151</v>
      </c>
    </row>
    <row r="73" spans="2:3">
      <c r="B73" s="170"/>
      <c r="C73" s="174" t="s">
        <v>152</v>
      </c>
    </row>
    <row r="74" spans="2:3">
      <c r="B74" s="170"/>
      <c r="C74" s="174" t="s">
        <v>153</v>
      </c>
    </row>
    <row r="75" spans="2:3">
      <c r="B75" s="170"/>
      <c r="C75" s="174" t="s">
        <v>154</v>
      </c>
    </row>
    <row r="76" spans="2:3">
      <c r="B76" s="170"/>
      <c r="C76" s="174" t="s">
        <v>155</v>
      </c>
    </row>
    <row r="77" spans="2:3">
      <c r="B77" s="170"/>
      <c r="C77" s="175"/>
    </row>
    <row r="78" spans="2:3">
      <c r="B78" s="163"/>
      <c r="C78" s="176" t="s">
        <v>109</v>
      </c>
    </row>
    <row r="79" spans="2:3">
      <c r="B79" s="163"/>
      <c r="C79" s="176"/>
    </row>
    <row r="80" spans="2:3" ht="14.4">
      <c r="B80" s="260" t="s">
        <v>156</v>
      </c>
      <c r="C80" s="261"/>
    </row>
    <row r="81" spans="2:3">
      <c r="B81" s="156"/>
      <c r="C81" s="156"/>
    </row>
    <row r="82" spans="2:3">
      <c r="B82" s="156"/>
      <c r="C82" s="156"/>
    </row>
    <row r="83" spans="2:3" ht="96">
      <c r="B83" s="159"/>
      <c r="C83" s="160" t="s">
        <v>157</v>
      </c>
    </row>
    <row r="84" spans="2:3">
      <c r="B84" s="151"/>
      <c r="C84" s="158"/>
    </row>
    <row r="85" spans="2:3">
      <c r="B85" s="177" t="s">
        <v>158</v>
      </c>
      <c r="C85" s="178" t="s">
        <v>159</v>
      </c>
    </row>
    <row r="86" spans="2:3">
      <c r="B86" s="159"/>
      <c r="C86" s="160" t="s">
        <v>160</v>
      </c>
    </row>
    <row r="87" spans="2:3">
      <c r="B87" s="151"/>
      <c r="C87" s="179" t="s">
        <v>161</v>
      </c>
    </row>
    <row r="88" spans="2:3">
      <c r="B88" s="151"/>
      <c r="C88" s="179" t="s">
        <v>162</v>
      </c>
    </row>
    <row r="89" spans="2:3">
      <c r="B89" s="151"/>
      <c r="C89" s="179" t="s">
        <v>163</v>
      </c>
    </row>
    <row r="90" spans="2:3">
      <c r="B90" s="151"/>
      <c r="C90" s="179" t="s">
        <v>164</v>
      </c>
    </row>
    <row r="91" spans="2:3">
      <c r="B91" s="151"/>
      <c r="C91" s="179" t="s">
        <v>165</v>
      </c>
    </row>
    <row r="92" spans="2:3">
      <c r="B92" s="151"/>
      <c r="C92" s="179" t="s">
        <v>166</v>
      </c>
    </row>
    <row r="93" spans="2:3">
      <c r="B93" s="151"/>
      <c r="C93" s="179" t="s">
        <v>167</v>
      </c>
    </row>
    <row r="94" spans="2:3">
      <c r="B94" s="152"/>
      <c r="C94" s="179" t="s">
        <v>168</v>
      </c>
    </row>
    <row r="95" spans="2:3">
      <c r="B95" s="151"/>
      <c r="C95" s="179" t="s">
        <v>169</v>
      </c>
    </row>
    <row r="96" spans="2:3">
      <c r="B96" s="152"/>
      <c r="C96" s="179" t="s">
        <v>170</v>
      </c>
    </row>
    <row r="97" spans="2:3">
      <c r="B97" s="151"/>
      <c r="C97" s="179" t="s">
        <v>171</v>
      </c>
    </row>
    <row r="98" spans="2:3">
      <c r="B98" s="151"/>
      <c r="C98" s="179" t="s">
        <v>172</v>
      </c>
    </row>
    <row r="99" spans="2:3">
      <c r="B99" s="151"/>
      <c r="C99" s="179" t="s">
        <v>173</v>
      </c>
    </row>
    <row r="100" spans="2:3">
      <c r="B100" s="151"/>
      <c r="C100" s="179" t="s">
        <v>174</v>
      </c>
    </row>
    <row r="101" spans="2:3">
      <c r="B101" s="151"/>
      <c r="C101" s="179" t="s">
        <v>175</v>
      </c>
    </row>
    <row r="102" spans="2:3">
      <c r="B102" s="151"/>
      <c r="C102" s="179" t="s">
        <v>176</v>
      </c>
    </row>
    <row r="103" spans="2:3">
      <c r="B103" s="151"/>
      <c r="C103" s="179" t="s">
        <v>177</v>
      </c>
    </row>
    <row r="104" spans="2:3">
      <c r="B104" s="151"/>
      <c r="C104" s="179" t="s">
        <v>178</v>
      </c>
    </row>
    <row r="105" spans="2:3">
      <c r="B105" s="151"/>
      <c r="C105" s="179" t="s">
        <v>179</v>
      </c>
    </row>
    <row r="106" spans="2:3">
      <c r="B106" s="151"/>
      <c r="C106" s="158"/>
    </row>
    <row r="107" spans="2:3">
      <c r="B107" s="159"/>
      <c r="C107" s="160" t="s">
        <v>180</v>
      </c>
    </row>
    <row r="108" spans="2:3">
      <c r="B108" s="151"/>
      <c r="C108" s="161" t="s">
        <v>181</v>
      </c>
    </row>
    <row r="109" spans="2:3">
      <c r="B109" s="151"/>
      <c r="C109" s="161" t="s">
        <v>181</v>
      </c>
    </row>
    <row r="110" spans="2:3">
      <c r="B110" s="151"/>
      <c r="C110" s="161" t="s">
        <v>182</v>
      </c>
    </row>
    <row r="111" spans="2:3">
      <c r="B111" s="151"/>
      <c r="C111" s="161" t="s">
        <v>183</v>
      </c>
    </row>
    <row r="112" spans="2:3">
      <c r="B112" s="151"/>
      <c r="C112" s="161" t="s">
        <v>184</v>
      </c>
    </row>
    <row r="113" spans="2:3">
      <c r="B113" s="151"/>
      <c r="C113" s="161" t="s">
        <v>185</v>
      </c>
    </row>
    <row r="114" spans="2:3">
      <c r="B114" s="151"/>
      <c r="C114" s="161" t="s">
        <v>186</v>
      </c>
    </row>
    <row r="115" spans="2:3">
      <c r="B115" s="151"/>
      <c r="C115" s="161" t="s">
        <v>187</v>
      </c>
    </row>
    <row r="116" spans="2:3">
      <c r="B116" s="151"/>
      <c r="C116" s="161" t="s">
        <v>188</v>
      </c>
    </row>
    <row r="117" spans="2:3">
      <c r="B117" s="151"/>
      <c r="C117" s="161" t="s">
        <v>107</v>
      </c>
    </row>
    <row r="118" spans="2:3">
      <c r="B118" s="151"/>
      <c r="C118" s="161" t="s">
        <v>154</v>
      </c>
    </row>
    <row r="119" spans="2:3">
      <c r="B119" s="151"/>
      <c r="C119" s="161" t="s">
        <v>189</v>
      </c>
    </row>
    <row r="120" spans="2:3">
      <c r="B120" s="151"/>
      <c r="C120" s="161" t="s">
        <v>190</v>
      </c>
    </row>
    <row r="121" spans="2:3">
      <c r="B121" s="151"/>
      <c r="C121" s="158"/>
    </row>
    <row r="122" spans="2:3">
      <c r="B122" s="177" t="s">
        <v>191</v>
      </c>
      <c r="C122" s="178" t="s">
        <v>192</v>
      </c>
    </row>
    <row r="123" spans="2:3" ht="24">
      <c r="B123" s="159"/>
      <c r="C123" s="160" t="s">
        <v>193</v>
      </c>
    </row>
    <row r="124" spans="2:3">
      <c r="B124" s="151"/>
      <c r="C124" s="179" t="s">
        <v>194</v>
      </c>
    </row>
    <row r="125" spans="2:3">
      <c r="B125" s="151"/>
      <c r="C125" s="179" t="s">
        <v>195</v>
      </c>
    </row>
    <row r="126" spans="2:3">
      <c r="B126" s="151"/>
      <c r="C126" s="179" t="s">
        <v>196</v>
      </c>
    </row>
    <row r="127" spans="2:3">
      <c r="B127" s="151"/>
      <c r="C127" s="179" t="s">
        <v>197</v>
      </c>
    </row>
    <row r="128" spans="2:3">
      <c r="B128" s="151"/>
      <c r="C128" s="179" t="s">
        <v>198</v>
      </c>
    </row>
    <row r="129" spans="2:3">
      <c r="B129" s="151"/>
      <c r="C129" s="179" t="s">
        <v>199</v>
      </c>
    </row>
    <row r="130" spans="2:3">
      <c r="B130" s="151"/>
      <c r="C130" s="179" t="s">
        <v>200</v>
      </c>
    </row>
    <row r="131" spans="2:3">
      <c r="B131" s="151"/>
      <c r="C131" s="179" t="s">
        <v>201</v>
      </c>
    </row>
    <row r="132" spans="2:3">
      <c r="B132" s="151"/>
      <c r="C132" s="179" t="s">
        <v>202</v>
      </c>
    </row>
    <row r="133" spans="2:3">
      <c r="B133" s="151"/>
      <c r="C133" s="179" t="s">
        <v>203</v>
      </c>
    </row>
    <row r="134" spans="2:3">
      <c r="B134" s="151"/>
      <c r="C134" s="158"/>
    </row>
    <row r="135" spans="2:3" ht="34.200000000000003">
      <c r="B135" s="157"/>
      <c r="C135" s="158" t="s">
        <v>204</v>
      </c>
    </row>
    <row r="136" spans="2:3" ht="45.6">
      <c r="B136" s="157"/>
      <c r="C136" s="158" t="s">
        <v>205</v>
      </c>
    </row>
    <row r="137" spans="2:3">
      <c r="B137" s="151"/>
      <c r="C137" s="158"/>
    </row>
    <row r="138" spans="2:3">
      <c r="B138" s="159"/>
      <c r="C138" s="160" t="s">
        <v>206</v>
      </c>
    </row>
    <row r="139" spans="2:3">
      <c r="B139" s="151"/>
      <c r="C139" s="161" t="s">
        <v>207</v>
      </c>
    </row>
    <row r="140" spans="2:3">
      <c r="B140" s="151"/>
      <c r="C140" s="161" t="s">
        <v>208</v>
      </c>
    </row>
    <row r="141" spans="2:3">
      <c r="B141" s="151"/>
      <c r="C141" s="161" t="s">
        <v>209</v>
      </c>
    </row>
    <row r="142" spans="2:3">
      <c r="B142" s="151"/>
      <c r="C142" s="161" t="s">
        <v>186</v>
      </c>
    </row>
    <row r="143" spans="2:3">
      <c r="B143" s="151"/>
      <c r="C143" s="161" t="s">
        <v>210</v>
      </c>
    </row>
    <row r="144" spans="2:3">
      <c r="B144" s="151"/>
      <c r="C144" s="161" t="s">
        <v>211</v>
      </c>
    </row>
    <row r="145" spans="2:3">
      <c r="B145" s="151"/>
      <c r="C145" s="161" t="s">
        <v>107</v>
      </c>
    </row>
    <row r="146" spans="2:3">
      <c r="B146" s="151"/>
      <c r="C146" s="161" t="s">
        <v>154</v>
      </c>
    </row>
    <row r="147" spans="2:3">
      <c r="B147" s="152"/>
      <c r="C147" s="161" t="s">
        <v>189</v>
      </c>
    </row>
    <row r="148" spans="2:3">
      <c r="B148" s="151"/>
      <c r="C148" s="161" t="s">
        <v>190</v>
      </c>
    </row>
    <row r="149" spans="2:3">
      <c r="B149" s="151"/>
      <c r="C149" s="158"/>
    </row>
    <row r="150" spans="2:3">
      <c r="B150" s="177" t="s">
        <v>212</v>
      </c>
      <c r="C150" s="178" t="s">
        <v>213</v>
      </c>
    </row>
    <row r="151" spans="2:3">
      <c r="B151" s="159"/>
      <c r="C151" s="160" t="s">
        <v>214</v>
      </c>
    </row>
    <row r="152" spans="2:3">
      <c r="B152" s="151"/>
      <c r="C152" s="179" t="s">
        <v>215</v>
      </c>
    </row>
    <row r="153" spans="2:3">
      <c r="B153" s="151"/>
      <c r="C153" s="179" t="s">
        <v>216</v>
      </c>
    </row>
    <row r="154" spans="2:3">
      <c r="B154" s="151"/>
      <c r="C154" s="179" t="s">
        <v>217</v>
      </c>
    </row>
    <row r="155" spans="2:3">
      <c r="B155" s="151"/>
      <c r="C155" s="179" t="s">
        <v>218</v>
      </c>
    </row>
    <row r="156" spans="2:3">
      <c r="B156" s="151"/>
      <c r="C156" s="179" t="s">
        <v>219</v>
      </c>
    </row>
    <row r="157" spans="2:3">
      <c r="B157" s="151"/>
      <c r="C157" s="179" t="s">
        <v>220</v>
      </c>
    </row>
    <row r="158" spans="2:3">
      <c r="B158" s="151"/>
      <c r="C158" s="158"/>
    </row>
    <row r="159" spans="2:3">
      <c r="B159" s="159"/>
      <c r="C159" s="160" t="s">
        <v>221</v>
      </c>
    </row>
    <row r="160" spans="2:3" ht="22.8">
      <c r="B160" s="151"/>
      <c r="C160" s="161" t="s">
        <v>222</v>
      </c>
    </row>
    <row r="161" spans="2:3">
      <c r="B161" s="151"/>
      <c r="C161" s="161" t="s">
        <v>223</v>
      </c>
    </row>
    <row r="162" spans="2:3">
      <c r="B162" s="151"/>
      <c r="C162" s="161" t="s">
        <v>224</v>
      </c>
    </row>
    <row r="163" spans="2:3">
      <c r="B163" s="151"/>
      <c r="C163" s="161" t="s">
        <v>225</v>
      </c>
    </row>
    <row r="164" spans="2:3">
      <c r="B164" s="151"/>
      <c r="C164" s="161" t="s">
        <v>107</v>
      </c>
    </row>
    <row r="165" spans="2:3">
      <c r="B165" s="151"/>
      <c r="C165" s="161" t="s">
        <v>154</v>
      </c>
    </row>
    <row r="166" spans="2:3">
      <c r="B166" s="151"/>
      <c r="C166" s="161" t="s">
        <v>226</v>
      </c>
    </row>
    <row r="167" spans="2:3">
      <c r="B167" s="151"/>
      <c r="C167" s="161" t="s">
        <v>190</v>
      </c>
    </row>
    <row r="168" spans="2:3">
      <c r="B168" s="151"/>
      <c r="C168" s="158"/>
    </row>
    <row r="169" spans="2:3">
      <c r="B169" s="163"/>
      <c r="C169" s="164" t="s">
        <v>109</v>
      </c>
    </row>
    <row r="170" spans="2:3">
      <c r="C170" s="167"/>
    </row>
    <row r="171" spans="2:3" ht="18.600000000000001">
      <c r="B171" s="257" t="s">
        <v>227</v>
      </c>
      <c r="C171" s="257"/>
    </row>
    <row r="172" spans="2:3">
      <c r="B172" s="156"/>
      <c r="C172" s="156"/>
    </row>
    <row r="173" spans="2:3">
      <c r="B173" s="181"/>
      <c r="C173" s="156"/>
    </row>
    <row r="174" spans="2:3" ht="34.200000000000003">
      <c r="B174" s="181"/>
      <c r="C174" s="182" t="s">
        <v>228</v>
      </c>
    </row>
    <row r="175" spans="2:3" ht="22.8">
      <c r="B175" s="183"/>
      <c r="C175" s="182" t="s">
        <v>229</v>
      </c>
    </row>
    <row r="176" spans="2:3">
      <c r="B176" s="183"/>
      <c r="C176" s="184" t="s">
        <v>230</v>
      </c>
    </row>
    <row r="177" spans="2:3" ht="22.8">
      <c r="B177" s="183"/>
      <c r="C177" s="182" t="s">
        <v>231</v>
      </c>
    </row>
    <row r="178" spans="2:3" ht="22.8">
      <c r="B178" s="183"/>
      <c r="C178" s="185" t="s">
        <v>232</v>
      </c>
    </row>
    <row r="179" spans="2:3" ht="34.200000000000003">
      <c r="B179" s="183"/>
      <c r="C179" s="182" t="s">
        <v>233</v>
      </c>
    </row>
    <row r="180" spans="2:3" ht="22.8">
      <c r="B180" s="183"/>
      <c r="C180" s="182" t="s">
        <v>234</v>
      </c>
    </row>
    <row r="181" spans="2:3" ht="68.400000000000006">
      <c r="B181" s="183"/>
      <c r="C181" s="182" t="s">
        <v>235</v>
      </c>
    </row>
    <row r="182" spans="2:3" ht="22.8">
      <c r="B182" s="181"/>
      <c r="C182" s="182" t="s">
        <v>236</v>
      </c>
    </row>
    <row r="183" spans="2:3">
      <c r="B183" s="181"/>
      <c r="C183" s="184" t="s">
        <v>237</v>
      </c>
    </row>
    <row r="184" spans="2:3" ht="57">
      <c r="B184" s="181"/>
      <c r="C184" s="182" t="s">
        <v>238</v>
      </c>
    </row>
    <row r="185" spans="2:3">
      <c r="B185" s="183"/>
      <c r="C185" s="186"/>
    </row>
    <row r="186" spans="2:3">
      <c r="B186" s="187"/>
      <c r="C186" s="188" t="s">
        <v>109</v>
      </c>
    </row>
    <row r="187" spans="2:3">
      <c r="C187" s="165"/>
    </row>
    <row r="188" spans="2:3">
      <c r="B188" s="258" t="s">
        <v>239</v>
      </c>
      <c r="C188" s="259"/>
    </row>
    <row r="189" spans="2:3">
      <c r="B189" s="156"/>
      <c r="C189" s="156"/>
    </row>
    <row r="190" spans="2:3">
      <c r="B190" s="156"/>
      <c r="C190" s="156"/>
    </row>
    <row r="191" spans="2:3" ht="72">
      <c r="B191" s="159"/>
      <c r="C191" s="169" t="s">
        <v>240</v>
      </c>
    </row>
    <row r="192" spans="2:3">
      <c r="B192" s="151"/>
      <c r="C192" s="172" t="s">
        <v>241</v>
      </c>
    </row>
    <row r="193" spans="2:3" ht="182.4">
      <c r="B193" s="157"/>
      <c r="C193" s="172" t="s">
        <v>242</v>
      </c>
    </row>
    <row r="194" spans="2:3">
      <c r="B194" s="151"/>
      <c r="C194" s="172" t="s">
        <v>243</v>
      </c>
    </row>
    <row r="195" spans="2:3" ht="68.400000000000006">
      <c r="B195" s="157"/>
      <c r="C195" s="172" t="s">
        <v>244</v>
      </c>
    </row>
    <row r="196" spans="2:3">
      <c r="B196" s="151"/>
      <c r="C196" s="172"/>
    </row>
    <row r="197" spans="2:3">
      <c r="B197" s="163" t="s">
        <v>245</v>
      </c>
      <c r="C197" s="176" t="s">
        <v>109</v>
      </c>
    </row>
    <row r="198" spans="2:3">
      <c r="B198" s="151"/>
      <c r="C198" s="162"/>
    </row>
    <row r="199" spans="2:3">
      <c r="B199" s="258" t="s">
        <v>246</v>
      </c>
      <c r="C199" s="259"/>
    </row>
    <row r="200" spans="2:3">
      <c r="B200" s="156"/>
      <c r="C200" s="156"/>
    </row>
    <row r="202" spans="2:3" ht="34.200000000000003">
      <c r="C202" s="172" t="s">
        <v>247</v>
      </c>
    </row>
    <row r="203" spans="2:3" ht="22.8">
      <c r="C203" s="172" t="s">
        <v>248</v>
      </c>
    </row>
    <row r="204" spans="2:3" ht="22.8">
      <c r="C204" s="172" t="s">
        <v>249</v>
      </c>
    </row>
    <row r="205" spans="2:3" ht="22.8">
      <c r="C205" s="172" t="s">
        <v>250</v>
      </c>
    </row>
    <row r="206" spans="2:3" ht="45.6">
      <c r="C206" s="172" t="s">
        <v>251</v>
      </c>
    </row>
    <row r="207" spans="2:3" ht="22.8">
      <c r="C207" s="172" t="s">
        <v>252</v>
      </c>
    </row>
    <row r="208" spans="2:3" ht="22.8">
      <c r="C208" s="172" t="s">
        <v>253</v>
      </c>
    </row>
    <row r="209" spans="2:3" ht="45.6">
      <c r="C209" s="172" t="s">
        <v>254</v>
      </c>
    </row>
    <row r="210" spans="2:3">
      <c r="C210" s="172" t="s">
        <v>255</v>
      </c>
    </row>
    <row r="211" spans="2:3">
      <c r="C211" s="172"/>
    </row>
    <row r="212" spans="2:3">
      <c r="B212" s="258" t="s">
        <v>256</v>
      </c>
      <c r="C212" s="259"/>
    </row>
    <row r="213" spans="2:3">
      <c r="B213" s="156"/>
      <c r="C213" s="156"/>
    </row>
    <row r="214" spans="2:3">
      <c r="C214" s="180"/>
    </row>
    <row r="215" spans="2:3" ht="22.8">
      <c r="C215" s="172" t="s">
        <v>257</v>
      </c>
    </row>
    <row r="216" spans="2:3">
      <c r="C216" s="172" t="s">
        <v>258</v>
      </c>
    </row>
    <row r="217" spans="2:3">
      <c r="C217" s="172" t="s">
        <v>259</v>
      </c>
    </row>
    <row r="218" spans="2:3">
      <c r="C218" s="172" t="s">
        <v>260</v>
      </c>
    </row>
    <row r="219" spans="2:3">
      <c r="C219" s="172" t="s">
        <v>261</v>
      </c>
    </row>
    <row r="220" spans="2:3">
      <c r="C220" s="172" t="s">
        <v>262</v>
      </c>
    </row>
    <row r="221" spans="2:3">
      <c r="C221" s="172" t="s">
        <v>263</v>
      </c>
    </row>
    <row r="222" spans="2:3">
      <c r="C222" s="172" t="s">
        <v>264</v>
      </c>
    </row>
    <row r="223" spans="2:3">
      <c r="C223" s="172"/>
    </row>
    <row r="224" spans="2:3" ht="22.8">
      <c r="C224" s="172" t="s">
        <v>265</v>
      </c>
    </row>
    <row r="225" spans="3:3">
      <c r="C225" s="172"/>
    </row>
    <row r="226" spans="3:3" ht="45.6">
      <c r="C226" s="172" t="s">
        <v>266</v>
      </c>
    </row>
    <row r="227" spans="3:3" ht="45.6">
      <c r="C227" s="172" t="s">
        <v>267</v>
      </c>
    </row>
    <row r="228" spans="3:3" ht="34.200000000000003">
      <c r="C228" s="172" t="s">
        <v>268</v>
      </c>
    </row>
    <row r="229" spans="3:3" ht="34.200000000000003">
      <c r="C229" s="172" t="s">
        <v>269</v>
      </c>
    </row>
    <row r="230" spans="3:3">
      <c r="C230" s="172"/>
    </row>
    <row r="231" spans="3:3" ht="22.8">
      <c r="C231" s="172" t="s">
        <v>270</v>
      </c>
    </row>
    <row r="232" spans="3:3" ht="57">
      <c r="C232" s="172" t="s">
        <v>271</v>
      </c>
    </row>
    <row r="233" spans="3:3">
      <c r="C233" s="172" t="s">
        <v>272</v>
      </c>
    </row>
    <row r="234" spans="3:3" ht="34.200000000000003">
      <c r="C234" s="172" t="s">
        <v>273</v>
      </c>
    </row>
    <row r="235" spans="3:3">
      <c r="C235" s="172"/>
    </row>
    <row r="236" spans="3:3">
      <c r="C236" s="172" t="s">
        <v>274</v>
      </c>
    </row>
    <row r="237" spans="3:3">
      <c r="C237" s="172" t="s">
        <v>275</v>
      </c>
    </row>
    <row r="238" spans="3:3">
      <c r="C238" s="172" t="s">
        <v>276</v>
      </c>
    </row>
    <row r="239" spans="3:3">
      <c r="C239" s="172" t="s">
        <v>277</v>
      </c>
    </row>
    <row r="240" spans="3:3">
      <c r="C240" s="172" t="s">
        <v>278</v>
      </c>
    </row>
    <row r="241" spans="2:3" ht="22.8">
      <c r="C241" s="172" t="s">
        <v>279</v>
      </c>
    </row>
    <row r="242" spans="2:3">
      <c r="C242" s="172" t="s">
        <v>280</v>
      </c>
    </row>
    <row r="243" spans="2:3" ht="22.8">
      <c r="C243" s="172" t="s">
        <v>281</v>
      </c>
    </row>
    <row r="244" spans="2:3" ht="22.8">
      <c r="C244" s="172" t="s">
        <v>282</v>
      </c>
    </row>
    <row r="245" spans="2:3">
      <c r="C245" s="172"/>
    </row>
    <row r="246" spans="2:3" ht="34.200000000000003">
      <c r="C246" s="172" t="s">
        <v>283</v>
      </c>
    </row>
    <row r="247" spans="2:3">
      <c r="C247" s="172"/>
    </row>
    <row r="248" spans="2:3">
      <c r="B248" s="258" t="s">
        <v>284</v>
      </c>
      <c r="C248" s="259"/>
    </row>
    <row r="249" spans="2:3">
      <c r="B249" s="156"/>
      <c r="C249" s="156"/>
    </row>
    <row r="251" spans="2:3" ht="96">
      <c r="C251" s="189" t="s">
        <v>285</v>
      </c>
    </row>
    <row r="252" spans="2:3">
      <c r="C252" s="190" t="s">
        <v>286</v>
      </c>
    </row>
    <row r="253" spans="2:3" ht="48">
      <c r="C253" s="189" t="s">
        <v>287</v>
      </c>
    </row>
    <row r="254" spans="2:3" ht="84">
      <c r="C254" s="189" t="s">
        <v>288</v>
      </c>
    </row>
    <row r="255" spans="2:3" ht="72">
      <c r="C255" s="189" t="s">
        <v>289</v>
      </c>
    </row>
    <row r="256" spans="2:3" ht="84">
      <c r="C256" s="189" t="s">
        <v>290</v>
      </c>
    </row>
    <row r="257" spans="3:3" ht="36">
      <c r="C257" s="189" t="s">
        <v>291</v>
      </c>
    </row>
    <row r="258" spans="3:3" ht="72">
      <c r="C258" s="189" t="s">
        <v>292</v>
      </c>
    </row>
    <row r="259" spans="3:3" ht="24">
      <c r="C259" s="189" t="s">
        <v>293</v>
      </c>
    </row>
  </sheetData>
  <sheetProtection sheet="1" objects="1" scenarios="1"/>
  <mergeCells count="10">
    <mergeCell ref="B2:C2"/>
    <mergeCell ref="B16:C16"/>
    <mergeCell ref="B22:C22"/>
    <mergeCell ref="B49:C49"/>
    <mergeCell ref="B80:C80"/>
    <mergeCell ref="B171:C171"/>
    <mergeCell ref="B188:C188"/>
    <mergeCell ref="B199:C199"/>
    <mergeCell ref="B212:C212"/>
    <mergeCell ref="B248:C248"/>
  </mergeCells>
  <pageMargins left="0.7" right="0.7" top="0.75" bottom="0.75" header="0.3" footer="0.3"/>
  <pageSetup scale="97" orientation="portrait" r:id="rId1"/>
  <rowBreaks count="7" manualBreakCount="7">
    <brk id="27" max="2" man="1"/>
    <brk id="43" max="2" man="1"/>
    <brk id="76" max="2" man="1"/>
    <brk id="120" max="2" man="1"/>
    <brk id="169" max="2" man="1"/>
    <brk id="186" max="2" man="1"/>
    <brk id="197"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4"/>
  <sheetViews>
    <sheetView showZeros="0" view="pageBreakPreview" zoomScaleNormal="100" zoomScaleSheetLayoutView="100" workbookViewId="0">
      <selection activeCell="A15" sqref="A15:C15"/>
    </sheetView>
  </sheetViews>
  <sheetFormatPr defaultColWidth="9.33203125" defaultRowHeight="14.4"/>
  <cols>
    <col min="1" max="1" width="7.6640625" style="4" customWidth="1"/>
    <col min="2" max="2" width="40.6640625" style="5" customWidth="1"/>
    <col min="3" max="3" width="12.5546875" style="3" customWidth="1"/>
    <col min="4" max="4" width="8.6640625" style="6" customWidth="1"/>
    <col min="5" max="5" width="10.6640625" style="6" customWidth="1"/>
    <col min="6" max="6" width="14.6640625" style="6" customWidth="1"/>
    <col min="7" max="7" width="104.44140625" style="7" customWidth="1"/>
    <col min="8" max="8" width="11.33203125" style="8" customWidth="1"/>
    <col min="9" max="10" width="6.33203125" style="8" customWidth="1"/>
    <col min="11" max="11" width="6" style="8" customWidth="1"/>
    <col min="12" max="12" width="6.6640625" style="8" customWidth="1"/>
    <col min="13" max="13" width="5.6640625" style="8" customWidth="1"/>
    <col min="14" max="16384" width="9.33203125" style="8"/>
  </cols>
  <sheetData>
    <row r="1" spans="1:6" s="1" customFormat="1" ht="12.75" customHeight="1">
      <c r="A1" s="9"/>
      <c r="B1" s="10"/>
      <c r="C1" s="11"/>
      <c r="D1" s="12"/>
      <c r="E1" s="12"/>
      <c r="F1" s="12"/>
    </row>
    <row r="2" spans="1:6">
      <c r="B2" s="13"/>
    </row>
    <row r="3" spans="1:6" s="2" customFormat="1" ht="15" customHeight="1">
      <c r="A3" s="264" t="s">
        <v>702</v>
      </c>
      <c r="B3" s="265"/>
      <c r="C3" s="265"/>
      <c r="D3" s="265"/>
      <c r="E3" s="265"/>
      <c r="F3" s="266"/>
    </row>
    <row r="4" spans="1:6" s="2" customFormat="1" ht="17.25" customHeight="1">
      <c r="A4" s="16"/>
      <c r="B4" s="17"/>
      <c r="C4" s="18"/>
      <c r="D4" s="18"/>
      <c r="E4" s="19"/>
      <c r="F4" s="19"/>
    </row>
    <row r="5" spans="1:6" s="2" customFormat="1" ht="15" customHeight="1">
      <c r="A5" s="20" t="s">
        <v>426</v>
      </c>
      <c r="B5" s="21" t="s">
        <v>703</v>
      </c>
      <c r="C5" s="20"/>
      <c r="D5" s="20"/>
      <c r="E5" s="20"/>
      <c r="F5" s="22"/>
    </row>
    <row r="6" spans="1:6">
      <c r="A6" s="24"/>
      <c r="B6" s="222" t="s">
        <v>422</v>
      </c>
      <c r="D6" s="25"/>
      <c r="E6" s="26"/>
      <c r="F6" s="27">
        <f>'1. pripremni radovi'!F165</f>
        <v>0</v>
      </c>
    </row>
    <row r="7" spans="1:6">
      <c r="A7" s="24"/>
      <c r="B7" s="226" t="s">
        <v>423</v>
      </c>
      <c r="C7" s="28"/>
      <c r="D7" s="29"/>
      <c r="E7" s="30"/>
      <c r="F7" s="31">
        <f>'1. pripremni radovi'!F166</f>
        <v>0</v>
      </c>
    </row>
    <row r="8" spans="1:6" s="2" customFormat="1" ht="15" customHeight="1">
      <c r="A8" s="20"/>
      <c r="B8" s="21" t="s">
        <v>704</v>
      </c>
      <c r="C8" s="20"/>
      <c r="D8" s="20"/>
      <c r="E8" s="20"/>
      <c r="F8" s="32">
        <f>SUM(F6:F7)</f>
        <v>0</v>
      </c>
    </row>
    <row r="9" spans="1:6" s="2" customFormat="1" ht="15" customHeight="1">
      <c r="A9" s="20"/>
      <c r="B9" s="21"/>
      <c r="C9" s="20"/>
      <c r="D9" s="20"/>
      <c r="E9" s="20"/>
      <c r="F9" s="32"/>
    </row>
    <row r="10" spans="1:6" s="2" customFormat="1" ht="28.8">
      <c r="A10" s="20" t="s">
        <v>431</v>
      </c>
      <c r="B10" s="33" t="s">
        <v>705</v>
      </c>
      <c r="C10" s="20"/>
      <c r="D10" s="20"/>
      <c r="E10" s="20"/>
      <c r="F10" s="32">
        <f>'2. I 3. zemljani i ab radovi'!F7</f>
        <v>0</v>
      </c>
    </row>
    <row r="11" spans="1:6" s="2" customFormat="1" ht="15" customHeight="1">
      <c r="A11" s="20"/>
      <c r="B11" s="21"/>
      <c r="C11" s="20"/>
      <c r="D11" s="20"/>
      <c r="E11" s="20"/>
      <c r="F11" s="32"/>
    </row>
    <row r="12" spans="1:6" s="2" customFormat="1" ht="28.8">
      <c r="A12" s="20" t="s">
        <v>478</v>
      </c>
      <c r="B12" s="33" t="s">
        <v>706</v>
      </c>
      <c r="C12" s="20"/>
      <c r="D12" s="20"/>
      <c r="E12" s="20"/>
      <c r="F12" s="32">
        <f>'2. I 3. zemljani i ab radovi'!F67</f>
        <v>0</v>
      </c>
    </row>
    <row r="13" spans="1:6" s="2" customFormat="1" ht="15" customHeight="1">
      <c r="A13" s="20"/>
      <c r="B13" s="21"/>
      <c r="C13" s="20"/>
      <c r="D13" s="20"/>
      <c r="E13" s="20"/>
      <c r="F13" s="32"/>
    </row>
    <row r="14" spans="1:6" s="2" customFormat="1" ht="15" customHeight="1">
      <c r="A14" s="20" t="s">
        <v>480</v>
      </c>
      <c r="B14" s="21" t="s">
        <v>707</v>
      </c>
      <c r="C14" s="20"/>
      <c r="D14" s="20"/>
      <c r="E14" s="20"/>
      <c r="F14" s="32"/>
    </row>
    <row r="15" spans="1:6">
      <c r="A15" s="24"/>
      <c r="B15" s="222" t="s">
        <v>422</v>
      </c>
      <c r="D15" s="25"/>
      <c r="E15" s="26"/>
      <c r="F15" s="34">
        <f>'4. zidarski'!F162</f>
        <v>0</v>
      </c>
    </row>
    <row r="16" spans="1:6">
      <c r="A16" s="24"/>
      <c r="B16" s="226" t="s">
        <v>423</v>
      </c>
      <c r="C16" s="28"/>
      <c r="D16" s="29"/>
      <c r="E16" s="30"/>
      <c r="F16" s="35">
        <f>'4. zidarski'!F163</f>
        <v>0</v>
      </c>
    </row>
    <row r="17" spans="1:7" s="2" customFormat="1" ht="15" customHeight="1">
      <c r="A17" s="20"/>
      <c r="B17" s="21" t="s">
        <v>708</v>
      </c>
      <c r="C17" s="20"/>
      <c r="D17" s="20"/>
      <c r="E17" s="20"/>
      <c r="F17" s="36">
        <f>SUM(F15:F16)</f>
        <v>0</v>
      </c>
      <c r="G17" s="23"/>
    </row>
    <row r="18" spans="1:7" s="2" customFormat="1" ht="15" customHeight="1">
      <c r="A18" s="20"/>
      <c r="B18" s="21"/>
      <c r="C18" s="20"/>
      <c r="D18" s="20"/>
      <c r="E18" s="20"/>
      <c r="F18" s="36"/>
      <c r="G18" s="23"/>
    </row>
    <row r="19" spans="1:7" s="2" customFormat="1" ht="15" customHeight="1">
      <c r="A19" s="20" t="s">
        <v>569</v>
      </c>
      <c r="B19" s="21" t="s">
        <v>709</v>
      </c>
      <c r="C19" s="20"/>
      <c r="D19" s="20"/>
      <c r="E19" s="20"/>
      <c r="F19" s="36"/>
      <c r="G19" s="23"/>
    </row>
    <row r="20" spans="1:7">
      <c r="A20" s="24"/>
      <c r="B20" s="222" t="s">
        <v>422</v>
      </c>
      <c r="D20" s="25"/>
      <c r="E20" s="26"/>
      <c r="F20" s="34">
        <f>F22</f>
        <v>0</v>
      </c>
      <c r="G20" s="8"/>
    </row>
    <row r="21" spans="1:7">
      <c r="A21" s="24"/>
      <c r="B21" s="226" t="s">
        <v>423</v>
      </c>
      <c r="C21" s="28"/>
      <c r="D21" s="29"/>
      <c r="E21" s="30"/>
      <c r="F21" s="35">
        <f>'5. tesarski i bravarski'!F55</f>
        <v>0</v>
      </c>
      <c r="G21" s="8"/>
    </row>
    <row r="22" spans="1:7" s="2" customFormat="1" ht="15" customHeight="1">
      <c r="A22" s="20"/>
      <c r="B22" s="21" t="s">
        <v>708</v>
      </c>
      <c r="C22" s="20"/>
      <c r="D22" s="20"/>
      <c r="E22" s="20"/>
      <c r="F22" s="36">
        <f>'5. tesarski i bravarski'!F53</f>
        <v>0</v>
      </c>
      <c r="G22" s="23"/>
    </row>
    <row r="23" spans="1:7" s="2" customFormat="1" ht="15" customHeight="1">
      <c r="A23" s="20"/>
      <c r="B23" s="21"/>
      <c r="C23" s="20"/>
      <c r="D23" s="20"/>
      <c r="E23" s="20"/>
      <c r="F23" s="36"/>
      <c r="G23" s="23"/>
    </row>
    <row r="24" spans="1:7" s="2" customFormat="1" ht="28.8">
      <c r="A24" s="20" t="s">
        <v>619</v>
      </c>
      <c r="B24" s="225" t="s">
        <v>710</v>
      </c>
      <c r="C24" s="20"/>
      <c r="D24" s="20"/>
      <c r="E24" s="20"/>
      <c r="F24" s="37">
        <f>'6. soboslikarski'!F33</f>
        <v>0</v>
      </c>
      <c r="G24" s="38"/>
    </row>
    <row r="25" spans="1:7" s="2" customFormat="1" ht="16.2">
      <c r="A25" s="20"/>
      <c r="B25" s="33"/>
      <c r="C25" s="20"/>
      <c r="D25" s="20"/>
      <c r="E25" s="20"/>
      <c r="F25" s="37"/>
      <c r="G25" s="38"/>
    </row>
    <row r="26" spans="1:7" s="2" customFormat="1" ht="22.2" customHeight="1">
      <c r="A26" s="20" t="str">
        <f>'7. dimnjaci'!A21</f>
        <v>VII.</v>
      </c>
      <c r="B26" s="33" t="str">
        <f>'7. dimnjaci'!B21</f>
        <v xml:space="preserve">DIMNJACI (opravdan trošak)
</v>
      </c>
      <c r="C26" s="20"/>
      <c r="D26" s="20"/>
      <c r="E26" s="20"/>
      <c r="F26" s="37">
        <f>'7. dimnjaci'!F21</f>
        <v>0</v>
      </c>
      <c r="G26" s="38"/>
    </row>
    <row r="27" spans="1:7" s="2" customFormat="1" ht="16.2">
      <c r="A27" s="20"/>
      <c r="B27" s="223"/>
      <c r="C27" s="20"/>
      <c r="D27" s="20"/>
      <c r="E27" s="20"/>
      <c r="F27" s="37"/>
      <c r="G27" s="38"/>
    </row>
    <row r="28" spans="1:7" s="2" customFormat="1" ht="16.2">
      <c r="A28" s="20"/>
      <c r="B28" s="223"/>
      <c r="C28" s="20"/>
      <c r="D28" s="20"/>
      <c r="E28" s="20"/>
      <c r="F28" s="37"/>
      <c r="G28" s="38"/>
    </row>
    <row r="29" spans="1:7" s="2" customFormat="1" ht="16.2">
      <c r="A29" s="20" t="str">
        <f>'8. sanacija pročelja'!A4</f>
        <v>VIII.</v>
      </c>
      <c r="B29" s="33" t="str">
        <f>'8. sanacija pročelja'!B4</f>
        <v>SANACIJSKI RADOVI PROČELJA</v>
      </c>
      <c r="C29" s="20"/>
      <c r="D29" s="20"/>
      <c r="E29" s="20"/>
      <c r="F29" s="37">
        <f>'7. dimnjaci'!F24</f>
        <v>0</v>
      </c>
      <c r="G29" s="38"/>
    </row>
    <row r="30" spans="1:7" s="2" customFormat="1" ht="16.2">
      <c r="A30" s="20"/>
      <c r="B30" s="224" t="s">
        <v>423</v>
      </c>
      <c r="C30" s="20"/>
      <c r="D30" s="20"/>
      <c r="E30" s="20"/>
      <c r="F30" s="37">
        <f>'8. sanacija pročelja'!F73</f>
        <v>0</v>
      </c>
      <c r="G30" s="38"/>
    </row>
    <row r="31" spans="1:7" s="2" customFormat="1" ht="16.2">
      <c r="A31" s="16"/>
      <c r="B31" s="17"/>
      <c r="C31" s="18"/>
      <c r="D31" s="18"/>
      <c r="E31" s="19"/>
      <c r="F31" s="19"/>
      <c r="G31" s="15"/>
    </row>
    <row r="32" spans="1:7" s="2" customFormat="1" ht="16.2">
      <c r="A32" s="262" t="s">
        <v>711</v>
      </c>
      <c r="B32" s="262"/>
      <c r="C32" s="262"/>
      <c r="D32" s="262"/>
      <c r="E32" s="262"/>
      <c r="F32" s="40">
        <f>F26+F20+F15+F12+F10+F6</f>
        <v>0</v>
      </c>
    </row>
    <row r="33" spans="1:7" s="2" customFormat="1" ht="16.2">
      <c r="A33" s="263" t="s">
        <v>712</v>
      </c>
      <c r="B33" s="263"/>
      <c r="C33" s="263"/>
      <c r="D33" s="263"/>
      <c r="E33" s="263"/>
      <c r="F33" s="41">
        <f>F32*0.25</f>
        <v>0</v>
      </c>
    </row>
    <row r="34" spans="1:7" s="2" customFormat="1" ht="16.2">
      <c r="A34" s="39" t="s">
        <v>713</v>
      </c>
      <c r="B34" s="39"/>
      <c r="C34" s="39"/>
      <c r="D34" s="39"/>
      <c r="E34" s="39"/>
      <c r="F34" s="40">
        <f>F32+F33</f>
        <v>0</v>
      </c>
    </row>
    <row r="35" spans="1:7" s="2" customFormat="1" ht="16.2">
      <c r="A35" s="39"/>
      <c r="B35" s="39"/>
      <c r="C35" s="39"/>
      <c r="D35" s="39"/>
      <c r="E35" s="39"/>
      <c r="F35" s="42"/>
    </row>
    <row r="36" spans="1:7" s="2" customFormat="1" ht="16.2">
      <c r="A36" s="262" t="s">
        <v>714</v>
      </c>
      <c r="B36" s="262"/>
      <c r="C36" s="262"/>
      <c r="D36" s="262"/>
      <c r="E36" s="262"/>
      <c r="F36" s="40">
        <f>F30+F24+F21+F16+F7</f>
        <v>0</v>
      </c>
    </row>
    <row r="37" spans="1:7" s="2" customFormat="1" ht="16.2">
      <c r="A37" s="263" t="s">
        <v>712</v>
      </c>
      <c r="B37" s="263"/>
      <c r="C37" s="263"/>
      <c r="D37" s="263"/>
      <c r="E37" s="263"/>
      <c r="F37" s="41">
        <f>F36*0.25</f>
        <v>0</v>
      </c>
    </row>
    <row r="38" spans="1:7" s="2" customFormat="1" ht="16.2">
      <c r="A38" s="39" t="s">
        <v>715</v>
      </c>
      <c r="B38" s="39"/>
      <c r="C38" s="39"/>
      <c r="D38" s="39"/>
      <c r="E38" s="39"/>
      <c r="F38" s="40">
        <f>F36+F37</f>
        <v>0</v>
      </c>
    </row>
    <row r="39" spans="1:7" s="2" customFormat="1" ht="16.2">
      <c r="A39" s="39"/>
      <c r="B39" s="39"/>
      <c r="C39" s="39"/>
      <c r="D39" s="39"/>
      <c r="E39" s="39"/>
      <c r="F39" s="42"/>
    </row>
    <row r="40" spans="1:7" s="2" customFormat="1" ht="16.2">
      <c r="A40" s="262" t="s">
        <v>716</v>
      </c>
      <c r="B40" s="262"/>
      <c r="C40" s="262"/>
      <c r="D40" s="262"/>
      <c r="E40" s="262"/>
      <c r="F40" s="40">
        <f>F36+F32</f>
        <v>0</v>
      </c>
    </row>
    <row r="41" spans="1:7" s="2" customFormat="1" ht="16.2">
      <c r="A41" s="263" t="s">
        <v>712</v>
      </c>
      <c r="B41" s="263"/>
      <c r="C41" s="263"/>
      <c r="D41" s="263"/>
      <c r="E41" s="263"/>
      <c r="F41" s="41">
        <f>F37+F33</f>
        <v>0</v>
      </c>
    </row>
    <row r="42" spans="1:7" s="2" customFormat="1" ht="16.2">
      <c r="A42" s="39" t="s">
        <v>717</v>
      </c>
      <c r="B42" s="39"/>
      <c r="C42" s="39"/>
      <c r="D42" s="39"/>
      <c r="E42" s="39"/>
      <c r="F42" s="40">
        <f>F40+F41</f>
        <v>0</v>
      </c>
    </row>
    <row r="43" spans="1:7">
      <c r="B43" s="13"/>
      <c r="F43" s="26"/>
      <c r="G43" s="14"/>
    </row>
    <row r="44" spans="1:7">
      <c r="B44" s="13"/>
      <c r="G44" s="14" t="s">
        <v>726</v>
      </c>
    </row>
  </sheetData>
  <sheetProtection sheet="1" objects="1" scenarios="1"/>
  <mergeCells count="7">
    <mergeCell ref="A40:E40"/>
    <mergeCell ref="A41:E41"/>
    <mergeCell ref="A3:F3"/>
    <mergeCell ref="A32:E32"/>
    <mergeCell ref="A33:E33"/>
    <mergeCell ref="A36:E36"/>
    <mergeCell ref="A37:E37"/>
  </mergeCells>
  <pageMargins left="0.70866141732283505" right="0.70866141732283505" top="0.74803149606299202" bottom="0.74803149606299202" header="0.31496062992126" footer="0.31496062992126"/>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71"/>
  <sheetViews>
    <sheetView showZeros="0" view="pageBreakPreview" zoomScaleNormal="100" zoomScaleSheetLayoutView="100" workbookViewId="0">
      <pane ySplit="2" topLeftCell="A43" activePane="bottomLeft" state="frozen"/>
      <selection activeCell="C30" sqref="C30"/>
      <selection pane="bottomLeft" activeCell="B52" sqref="B52"/>
    </sheetView>
  </sheetViews>
  <sheetFormatPr defaultColWidth="9.33203125" defaultRowHeight="14.4"/>
  <cols>
    <col min="1" max="1" width="6.33203125" style="4" customWidth="1"/>
    <col min="2" max="2" width="39.5546875" style="5" customWidth="1"/>
    <col min="3" max="3" width="9.33203125" style="3" customWidth="1"/>
    <col min="4" max="4" width="6.88671875" style="6" customWidth="1"/>
    <col min="5" max="5" width="11.88671875" style="6" customWidth="1"/>
    <col min="6" max="6" width="12.6640625" style="6" customWidth="1"/>
    <col min="7" max="7" width="30.44140625" style="7" customWidth="1"/>
    <col min="8" max="8" width="21.109375" style="8" customWidth="1"/>
    <col min="9" max="10" width="6.33203125" style="8" customWidth="1"/>
    <col min="11" max="11" width="6" style="8" customWidth="1"/>
    <col min="12" max="12" width="6.6640625" style="8" customWidth="1"/>
    <col min="13" max="13" width="7.33203125" style="8" customWidth="1"/>
    <col min="14" max="16384" width="9.33203125" style="8"/>
  </cols>
  <sheetData>
    <row r="1" spans="1:21" s="1" customFormat="1" ht="12.75" customHeight="1">
      <c r="A1" s="9"/>
      <c r="B1" s="10"/>
      <c r="C1" s="11"/>
      <c r="D1" s="12"/>
      <c r="E1" s="12"/>
      <c r="F1" s="12"/>
      <c r="H1" s="52"/>
    </row>
    <row r="2" spans="1:21" s="1" customFormat="1" ht="29.7" customHeight="1">
      <c r="A2" s="43" t="s">
        <v>294</v>
      </c>
      <c r="B2" s="44" t="s">
        <v>295</v>
      </c>
      <c r="C2" s="44" t="s">
        <v>296</v>
      </c>
      <c r="D2" s="44" t="s">
        <v>297</v>
      </c>
      <c r="E2" s="45" t="s">
        <v>298</v>
      </c>
      <c r="F2" s="45" t="s">
        <v>299</v>
      </c>
      <c r="G2" s="228"/>
      <c r="H2" s="228"/>
      <c r="I2" s="228"/>
      <c r="J2" s="228"/>
      <c r="K2" s="228"/>
      <c r="L2" s="228"/>
      <c r="M2" s="228"/>
      <c r="N2" s="228"/>
      <c r="O2" s="228"/>
      <c r="P2" s="228"/>
      <c r="Q2" s="228"/>
      <c r="R2" s="228"/>
      <c r="S2" s="228"/>
      <c r="T2" s="228"/>
      <c r="U2" s="228"/>
    </row>
    <row r="3" spans="1:21" s="1" customFormat="1" ht="14.1" customHeight="1">
      <c r="A3" s="9"/>
      <c r="B3" s="52"/>
      <c r="C3" s="125"/>
      <c r="D3" s="125"/>
      <c r="E3" s="125"/>
      <c r="F3" s="125"/>
      <c r="G3" s="228"/>
      <c r="H3" s="228"/>
      <c r="I3" s="228"/>
      <c r="J3" s="228"/>
      <c r="K3" s="228"/>
      <c r="L3" s="228"/>
      <c r="M3" s="228"/>
      <c r="N3" s="228"/>
      <c r="O3" s="228"/>
      <c r="P3" s="228"/>
      <c r="Q3" s="228"/>
      <c r="R3" s="228"/>
      <c r="S3" s="228"/>
      <c r="T3" s="228"/>
      <c r="U3" s="228"/>
    </row>
    <row r="4" spans="1:21" s="1" customFormat="1" ht="14.7" customHeight="1">
      <c r="A4" s="126" t="s">
        <v>300</v>
      </c>
      <c r="B4" s="127" t="s">
        <v>301</v>
      </c>
      <c r="C4" s="128"/>
      <c r="D4" s="128"/>
      <c r="E4" s="128"/>
      <c r="F4" s="128"/>
      <c r="G4" s="228"/>
      <c r="H4" s="228"/>
      <c r="I4" s="228"/>
      <c r="J4" s="228"/>
      <c r="K4" s="228"/>
      <c r="L4" s="228"/>
      <c r="M4" s="228"/>
      <c r="N4" s="228"/>
      <c r="O4" s="228"/>
      <c r="P4" s="228"/>
      <c r="Q4" s="228"/>
      <c r="R4" s="228"/>
      <c r="S4" s="228"/>
      <c r="T4" s="228"/>
      <c r="U4" s="228"/>
    </row>
    <row r="5" spans="1:21" s="1" customFormat="1" ht="14.7" customHeight="1">
      <c r="A5" s="9"/>
      <c r="B5" s="52"/>
      <c r="C5" s="125"/>
      <c r="D5" s="125"/>
      <c r="E5" s="125"/>
      <c r="F5" s="125"/>
      <c r="G5" s="228"/>
      <c r="H5" s="228"/>
      <c r="I5" s="228"/>
      <c r="J5" s="228"/>
      <c r="K5" s="228"/>
      <c r="L5" s="228"/>
      <c r="M5" s="228"/>
      <c r="N5" s="228"/>
      <c r="O5" s="228"/>
      <c r="P5" s="228"/>
      <c r="Q5" s="228"/>
      <c r="R5" s="228"/>
      <c r="S5" s="228"/>
      <c r="T5" s="228"/>
      <c r="U5" s="228"/>
    </row>
    <row r="6" spans="1:21" s="136" customFormat="1" ht="15" customHeight="1">
      <c r="A6" s="102" t="s">
        <v>302</v>
      </c>
      <c r="B6" s="49" t="s">
        <v>303</v>
      </c>
      <c r="C6" s="50"/>
      <c r="D6" s="50"/>
      <c r="E6" s="229"/>
      <c r="F6" s="103"/>
      <c r="G6" s="228"/>
      <c r="H6" s="228"/>
      <c r="I6" s="228"/>
      <c r="J6" s="228"/>
      <c r="K6" s="228"/>
      <c r="L6" s="228"/>
      <c r="M6" s="228"/>
      <c r="N6" s="228"/>
      <c r="O6" s="228"/>
      <c r="P6" s="228"/>
      <c r="Q6" s="228"/>
      <c r="R6" s="228"/>
      <c r="S6" s="228"/>
      <c r="T6" s="228"/>
      <c r="U6" s="228"/>
    </row>
    <row r="7" spans="1:21" s="136" customFormat="1" ht="15" customHeight="1">
      <c r="A7" s="114"/>
      <c r="B7" s="21"/>
      <c r="C7" s="58"/>
      <c r="D7" s="58"/>
      <c r="E7" s="230"/>
      <c r="F7" s="58"/>
      <c r="G7" s="228"/>
      <c r="H7" s="228"/>
      <c r="I7" s="228"/>
      <c r="J7" s="228"/>
      <c r="K7" s="228"/>
      <c r="L7" s="228"/>
      <c r="M7" s="228"/>
      <c r="N7" s="228"/>
      <c r="O7" s="228"/>
      <c r="P7" s="228"/>
      <c r="Q7" s="228"/>
      <c r="R7" s="228"/>
      <c r="S7" s="228"/>
      <c r="T7" s="228"/>
      <c r="U7" s="228"/>
    </row>
    <row r="8" spans="1:21" s="136" customFormat="1" ht="15" customHeight="1">
      <c r="A8" s="137" t="s">
        <v>304</v>
      </c>
      <c r="B8" s="52" t="s">
        <v>305</v>
      </c>
      <c r="C8" s="58"/>
      <c r="D8" s="58"/>
      <c r="E8" s="230"/>
      <c r="F8" s="58"/>
      <c r="G8" s="228"/>
      <c r="H8" s="228"/>
      <c r="I8" s="228"/>
      <c r="J8" s="228"/>
      <c r="K8" s="228"/>
      <c r="L8" s="228"/>
      <c r="M8" s="228"/>
      <c r="N8" s="228"/>
      <c r="O8" s="228"/>
      <c r="P8" s="228"/>
      <c r="Q8" s="228"/>
      <c r="R8" s="228"/>
      <c r="S8" s="228"/>
      <c r="T8" s="228"/>
      <c r="U8" s="228"/>
    </row>
    <row r="9" spans="1:21" ht="246" customHeight="1">
      <c r="A9" s="137"/>
      <c r="B9" s="109" t="s">
        <v>306</v>
      </c>
      <c r="D9" s="55"/>
      <c r="E9" s="231"/>
      <c r="G9" s="228"/>
      <c r="H9" s="228"/>
      <c r="I9" s="228"/>
      <c r="J9" s="228"/>
      <c r="K9" s="228"/>
      <c r="L9" s="228"/>
      <c r="M9" s="228"/>
      <c r="N9" s="228"/>
      <c r="O9" s="228"/>
      <c r="P9" s="228"/>
      <c r="Q9" s="228"/>
      <c r="R9" s="228"/>
      <c r="S9" s="228"/>
      <c r="T9" s="228"/>
      <c r="U9" s="228"/>
    </row>
    <row r="10" spans="1:21" ht="302.39999999999998">
      <c r="A10" s="13"/>
      <c r="B10" s="54" t="s">
        <v>307</v>
      </c>
      <c r="E10" s="231"/>
      <c r="F10" s="6">
        <f>E10*D11</f>
        <v>0</v>
      </c>
      <c r="G10" s="228"/>
      <c r="H10" s="228"/>
      <c r="I10" s="228"/>
      <c r="J10" s="228"/>
      <c r="K10" s="228"/>
      <c r="L10" s="228"/>
      <c r="M10" s="228"/>
      <c r="N10" s="228"/>
      <c r="O10" s="228"/>
      <c r="P10" s="228"/>
      <c r="Q10" s="228"/>
      <c r="R10" s="228"/>
      <c r="S10" s="228"/>
      <c r="T10" s="228"/>
      <c r="U10" s="228"/>
    </row>
    <row r="11" spans="1:21" s="1" customFormat="1">
      <c r="A11" s="9"/>
      <c r="B11" s="52"/>
      <c r="C11" s="3" t="s">
        <v>308</v>
      </c>
      <c r="D11" s="81">
        <v>1</v>
      </c>
      <c r="E11" s="232"/>
      <c r="F11" s="125">
        <f>E11*D11</f>
        <v>0</v>
      </c>
      <c r="H11" s="52"/>
    </row>
    <row r="12" spans="1:21" s="1" customFormat="1">
      <c r="A12" s="137" t="s">
        <v>309</v>
      </c>
      <c r="B12" s="52" t="s">
        <v>310</v>
      </c>
      <c r="C12" s="125"/>
      <c r="D12" s="125"/>
      <c r="E12" s="232"/>
      <c r="F12" s="125">
        <f t="shared" ref="F12:F38" si="0">E12*D12</f>
        <v>0</v>
      </c>
      <c r="H12" s="52"/>
    </row>
    <row r="13" spans="1:21" s="1" customFormat="1" ht="295.2" customHeight="1">
      <c r="A13" s="9"/>
      <c r="B13" s="54" t="s">
        <v>311</v>
      </c>
      <c r="E13" s="233"/>
      <c r="F13" s="125">
        <f t="shared" si="0"/>
        <v>0</v>
      </c>
      <c r="G13" s="108"/>
      <c r="H13" s="52"/>
    </row>
    <row r="14" spans="1:21" s="1" customFormat="1">
      <c r="A14" s="138" t="s">
        <v>312</v>
      </c>
      <c r="B14" s="214" t="s">
        <v>313</v>
      </c>
      <c r="C14" s="139" t="s">
        <v>314</v>
      </c>
      <c r="D14" s="140">
        <v>45</v>
      </c>
      <c r="E14" s="234"/>
      <c r="F14" s="125">
        <f t="shared" si="0"/>
        <v>0</v>
      </c>
      <c r="G14" s="141"/>
      <c r="H14" s="52"/>
    </row>
    <row r="15" spans="1:21" s="1" customFormat="1">
      <c r="A15" s="9"/>
      <c r="B15" s="54"/>
      <c r="C15" s="139"/>
      <c r="D15" s="140"/>
      <c r="E15" s="234"/>
      <c r="F15" s="125">
        <f t="shared" si="0"/>
        <v>0</v>
      </c>
      <c r="G15" s="142"/>
      <c r="H15" s="52"/>
    </row>
    <row r="16" spans="1:21" s="1" customFormat="1">
      <c r="A16" s="137" t="s">
        <v>315</v>
      </c>
      <c r="B16" s="52" t="s">
        <v>316</v>
      </c>
      <c r="C16" s="139"/>
      <c r="D16" s="140"/>
      <c r="E16" s="234"/>
      <c r="F16" s="125">
        <f t="shared" si="0"/>
        <v>0</v>
      </c>
      <c r="G16" s="142"/>
      <c r="H16" s="52"/>
    </row>
    <row r="17" spans="1:8" s="1" customFormat="1" ht="230.4">
      <c r="A17" s="9"/>
      <c r="B17" s="54" t="s">
        <v>317</v>
      </c>
      <c r="C17" s="139"/>
      <c r="D17" s="140"/>
      <c r="E17" s="234"/>
      <c r="F17" s="125">
        <f t="shared" si="0"/>
        <v>0</v>
      </c>
      <c r="G17" s="143"/>
      <c r="H17" s="52"/>
    </row>
    <row r="18" spans="1:8" s="1" customFormat="1">
      <c r="A18" s="138" t="s">
        <v>312</v>
      </c>
      <c r="B18" s="214" t="s">
        <v>313</v>
      </c>
      <c r="E18" s="233"/>
      <c r="F18" s="125">
        <f t="shared" si="0"/>
        <v>0</v>
      </c>
      <c r="H18" s="52"/>
    </row>
    <row r="19" spans="1:8" s="1" customFormat="1" ht="43.2">
      <c r="A19" s="138"/>
      <c r="B19" s="214" t="s">
        <v>318</v>
      </c>
      <c r="C19" s="139" t="s">
        <v>314</v>
      </c>
      <c r="D19" s="140">
        <v>260</v>
      </c>
      <c r="E19" s="234"/>
      <c r="F19" s="125">
        <f t="shared" si="0"/>
        <v>0</v>
      </c>
      <c r="G19" s="141"/>
      <c r="H19" s="52"/>
    </row>
    <row r="20" spans="1:8" s="1" customFormat="1" ht="86.4">
      <c r="A20" s="138" t="s">
        <v>319</v>
      </c>
      <c r="B20" s="214" t="s">
        <v>320</v>
      </c>
      <c r="C20" s="139" t="s">
        <v>314</v>
      </c>
      <c r="D20" s="140">
        <v>120</v>
      </c>
      <c r="E20" s="234"/>
      <c r="F20" s="125">
        <f t="shared" si="0"/>
        <v>0</v>
      </c>
      <c r="G20" s="141"/>
      <c r="H20" s="52"/>
    </row>
    <row r="21" spans="1:8" s="1" customFormat="1">
      <c r="A21" s="9"/>
      <c r="B21" s="52"/>
      <c r="C21" s="125"/>
      <c r="D21" s="125"/>
      <c r="E21" s="232"/>
      <c r="F21" s="125">
        <f t="shared" si="0"/>
        <v>0</v>
      </c>
      <c r="H21" s="52"/>
    </row>
    <row r="22" spans="1:8" s="1" customFormat="1">
      <c r="A22" s="137" t="s">
        <v>321</v>
      </c>
      <c r="B22" s="52" t="s">
        <v>322</v>
      </c>
      <c r="C22" s="125"/>
      <c r="D22" s="125"/>
      <c r="E22" s="232"/>
      <c r="F22" s="125">
        <f t="shared" si="0"/>
        <v>0</v>
      </c>
      <c r="H22" s="52"/>
    </row>
    <row r="23" spans="1:8" s="1" customFormat="1" ht="86.4">
      <c r="A23" s="9"/>
      <c r="B23" s="54" t="s">
        <v>323</v>
      </c>
      <c r="C23" s="139" t="s">
        <v>314</v>
      </c>
      <c r="D23" s="140">
        <v>10</v>
      </c>
      <c r="E23" s="234"/>
      <c r="F23" s="125">
        <f t="shared" si="0"/>
        <v>0</v>
      </c>
      <c r="G23" s="141"/>
      <c r="H23" s="52"/>
    </row>
    <row r="24" spans="1:8" s="1" customFormat="1">
      <c r="A24" s="9"/>
      <c r="B24" s="54"/>
      <c r="C24" s="139"/>
      <c r="D24" s="140"/>
      <c r="E24" s="234"/>
      <c r="F24" s="125">
        <f t="shared" si="0"/>
        <v>0</v>
      </c>
      <c r="H24" s="52"/>
    </row>
    <row r="25" spans="1:8" s="1" customFormat="1" ht="28.8">
      <c r="A25" s="137" t="s">
        <v>324</v>
      </c>
      <c r="B25" s="52" t="s">
        <v>325</v>
      </c>
      <c r="C25" s="125"/>
      <c r="D25" s="125"/>
      <c r="E25" s="232"/>
      <c r="F25" s="125">
        <f t="shared" si="0"/>
        <v>0</v>
      </c>
      <c r="H25" s="52"/>
    </row>
    <row r="26" spans="1:8" s="1" customFormat="1" ht="72">
      <c r="A26" s="9"/>
      <c r="B26" s="54" t="s">
        <v>326</v>
      </c>
      <c r="C26" s="139" t="s">
        <v>314</v>
      </c>
      <c r="D26" s="140">
        <v>30</v>
      </c>
      <c r="E26" s="234"/>
      <c r="F26" s="125">
        <f t="shared" si="0"/>
        <v>0</v>
      </c>
      <c r="G26" s="141"/>
      <c r="H26" s="52"/>
    </row>
    <row r="27" spans="1:8" s="1" customFormat="1">
      <c r="A27" s="9"/>
      <c r="B27" s="54"/>
      <c r="C27" s="139"/>
      <c r="D27" s="140"/>
      <c r="E27" s="234"/>
      <c r="F27" s="125">
        <f t="shared" si="0"/>
        <v>0</v>
      </c>
      <c r="H27" s="52"/>
    </row>
    <row r="28" spans="1:8" s="1" customFormat="1">
      <c r="A28" s="137" t="s">
        <v>327</v>
      </c>
      <c r="B28" s="52" t="s">
        <v>328</v>
      </c>
      <c r="C28" s="139"/>
      <c r="D28" s="140"/>
      <c r="E28" s="234"/>
      <c r="F28" s="125">
        <f t="shared" si="0"/>
        <v>0</v>
      </c>
      <c r="H28" s="52"/>
    </row>
    <row r="29" spans="1:8" s="1" customFormat="1" ht="129.6">
      <c r="A29" s="9"/>
      <c r="B29" s="54" t="s">
        <v>329</v>
      </c>
      <c r="C29" s="139" t="s">
        <v>330</v>
      </c>
      <c r="D29" s="81">
        <v>1</v>
      </c>
      <c r="E29" s="234"/>
      <c r="F29" s="125">
        <f t="shared" si="0"/>
        <v>0</v>
      </c>
      <c r="H29" s="52"/>
    </row>
    <row r="30" spans="1:8" s="1" customFormat="1">
      <c r="A30" s="9"/>
      <c r="B30" s="54"/>
      <c r="C30" s="139"/>
      <c r="D30" s="81"/>
      <c r="E30" s="234"/>
      <c r="F30" s="125">
        <f t="shared" si="0"/>
        <v>0</v>
      </c>
      <c r="H30" s="52"/>
    </row>
    <row r="31" spans="1:8" s="1" customFormat="1">
      <c r="A31" s="137" t="s">
        <v>331</v>
      </c>
      <c r="B31" s="52" t="s">
        <v>332</v>
      </c>
      <c r="C31" s="139"/>
      <c r="D31" s="140"/>
      <c r="E31" s="234"/>
      <c r="F31" s="125">
        <f t="shared" si="0"/>
        <v>0</v>
      </c>
      <c r="H31" s="52"/>
    </row>
    <row r="32" spans="1:8" s="1" customFormat="1" ht="144">
      <c r="A32" s="9"/>
      <c r="B32" s="54" t="s">
        <v>333</v>
      </c>
      <c r="C32" s="139"/>
      <c r="D32" s="140"/>
      <c r="E32" s="234"/>
      <c r="F32" s="125">
        <f t="shared" si="0"/>
        <v>0</v>
      </c>
      <c r="H32" s="52"/>
    </row>
    <row r="33" spans="1:8" s="1" customFormat="1">
      <c r="A33" s="9"/>
      <c r="B33" s="76" t="s">
        <v>334</v>
      </c>
      <c r="C33" s="139" t="s">
        <v>335</v>
      </c>
      <c r="D33" s="140">
        <v>25</v>
      </c>
      <c r="E33" s="234"/>
      <c r="F33" s="125">
        <f t="shared" si="0"/>
        <v>0</v>
      </c>
      <c r="H33" s="52"/>
    </row>
    <row r="34" spans="1:8" s="1" customFormat="1">
      <c r="A34" s="9"/>
      <c r="B34" s="76"/>
      <c r="C34" s="139"/>
      <c r="D34" s="140"/>
      <c r="E34" s="234"/>
      <c r="F34" s="125">
        <f t="shared" si="0"/>
        <v>0</v>
      </c>
      <c r="H34" s="52"/>
    </row>
    <row r="35" spans="1:8" s="1" customFormat="1" ht="28.8">
      <c r="A35" s="137" t="s">
        <v>336</v>
      </c>
      <c r="B35" s="52" t="s">
        <v>337</v>
      </c>
      <c r="C35" s="139"/>
      <c r="D35" s="140"/>
      <c r="E35" s="234"/>
      <c r="F35" s="125">
        <f t="shared" si="0"/>
        <v>0</v>
      </c>
      <c r="H35" s="52"/>
    </row>
    <row r="36" spans="1:8" s="1" customFormat="1" ht="158.4">
      <c r="A36" s="9"/>
      <c r="B36" s="54" t="s">
        <v>338</v>
      </c>
      <c r="C36" s="139"/>
      <c r="D36" s="140"/>
      <c r="E36" s="234"/>
      <c r="F36" s="125">
        <f t="shared" si="0"/>
        <v>0</v>
      </c>
      <c r="H36" s="52"/>
    </row>
    <row r="37" spans="1:8" s="1" customFormat="1" ht="28.8">
      <c r="A37" s="9"/>
      <c r="B37" s="76" t="s">
        <v>339</v>
      </c>
      <c r="C37" s="139" t="s">
        <v>314</v>
      </c>
      <c r="D37" s="144">
        <f>D19+D20</f>
        <v>380</v>
      </c>
      <c r="E37" s="234"/>
      <c r="F37" s="125">
        <f t="shared" si="0"/>
        <v>0</v>
      </c>
      <c r="H37" s="52"/>
    </row>
    <row r="38" spans="1:8">
      <c r="A38" s="13"/>
      <c r="B38" s="57"/>
      <c r="D38" s="81"/>
      <c r="E38" s="231"/>
      <c r="F38" s="125">
        <f t="shared" si="0"/>
        <v>0</v>
      </c>
      <c r="G38" s="8"/>
    </row>
    <row r="39" spans="1:8">
      <c r="A39" s="110" t="s">
        <v>302</v>
      </c>
      <c r="B39" s="111" t="s">
        <v>340</v>
      </c>
      <c r="C39" s="145"/>
      <c r="D39" s="145"/>
      <c r="E39" s="235"/>
      <c r="F39" s="145">
        <f>SUM(F9:F37)</f>
        <v>0</v>
      </c>
      <c r="G39" s="8"/>
    </row>
    <row r="40" spans="1:8">
      <c r="A40" s="13"/>
      <c r="B40" s="57"/>
      <c r="D40" s="25"/>
      <c r="E40" s="231"/>
      <c r="F40" s="58"/>
      <c r="G40" s="8"/>
    </row>
    <row r="41" spans="1:8" s="136" customFormat="1" ht="15" customHeight="1">
      <c r="A41" s="102" t="s">
        <v>341</v>
      </c>
      <c r="B41" s="49" t="s">
        <v>342</v>
      </c>
      <c r="C41" s="50"/>
      <c r="D41" s="50"/>
      <c r="E41" s="229"/>
      <c r="F41" s="103"/>
      <c r="G41" s="8"/>
      <c r="H41" s="8"/>
    </row>
    <row r="42" spans="1:8" s="136" customFormat="1" ht="15" customHeight="1">
      <c r="A42" s="114"/>
      <c r="B42" s="21"/>
      <c r="C42" s="58"/>
      <c r="D42" s="58"/>
      <c r="E42" s="230"/>
      <c r="F42" s="58"/>
      <c r="G42" s="8"/>
      <c r="H42" s="8"/>
    </row>
    <row r="43" spans="1:8" ht="14.25" customHeight="1">
      <c r="A43" s="137" t="s">
        <v>343</v>
      </c>
      <c r="B43" s="52" t="s">
        <v>344</v>
      </c>
      <c r="E43" s="231"/>
      <c r="F43" s="58"/>
      <c r="G43" s="8"/>
    </row>
    <row r="44" spans="1:8" ht="158.4">
      <c r="A44" s="13"/>
      <c r="B44" s="54" t="s">
        <v>345</v>
      </c>
      <c r="C44" s="8"/>
      <c r="D44" s="8"/>
      <c r="E44" s="236"/>
      <c r="F44" s="8"/>
      <c r="G44" s="146"/>
      <c r="H44" s="227"/>
    </row>
    <row r="45" spans="1:8">
      <c r="A45" s="13" t="s">
        <v>312</v>
      </c>
      <c r="B45" s="54" t="s">
        <v>346</v>
      </c>
      <c r="C45" s="3" t="s">
        <v>314</v>
      </c>
      <c r="D45" s="25">
        <v>105</v>
      </c>
      <c r="E45" s="231"/>
      <c r="F45" s="125">
        <f t="shared" ref="F45:F83" si="1">E45*D45</f>
        <v>0</v>
      </c>
      <c r="G45" s="141"/>
      <c r="H45" s="227"/>
    </row>
    <row r="46" spans="1:8" ht="28.8">
      <c r="A46" s="13" t="s">
        <v>319</v>
      </c>
      <c r="B46" s="54" t="s">
        <v>347</v>
      </c>
      <c r="C46" s="3" t="s">
        <v>314</v>
      </c>
      <c r="D46" s="25">
        <v>90</v>
      </c>
      <c r="E46" s="231"/>
      <c r="F46" s="125">
        <f t="shared" si="1"/>
        <v>0</v>
      </c>
      <c r="G46" s="146"/>
      <c r="H46" s="227"/>
    </row>
    <row r="47" spans="1:8">
      <c r="A47" s="13"/>
      <c r="B47" s="57"/>
      <c r="D47" s="25"/>
      <c r="E47" s="231"/>
      <c r="F47" s="125">
        <f t="shared" si="1"/>
        <v>0</v>
      </c>
      <c r="G47" s="146"/>
      <c r="H47" s="227"/>
    </row>
    <row r="48" spans="1:8">
      <c r="A48" s="137" t="s">
        <v>348</v>
      </c>
      <c r="B48" s="52" t="s">
        <v>349</v>
      </c>
      <c r="E48" s="231"/>
      <c r="F48" s="125">
        <f t="shared" si="1"/>
        <v>0</v>
      </c>
      <c r="G48" s="146"/>
      <c r="H48" s="227"/>
    </row>
    <row r="49" spans="1:6" ht="100.8">
      <c r="A49" s="13"/>
      <c r="B49" s="54" t="s">
        <v>350</v>
      </c>
      <c r="C49" s="3" t="s">
        <v>335</v>
      </c>
      <c r="D49" s="25">
        <v>23</v>
      </c>
      <c r="E49" s="231"/>
      <c r="F49" s="125">
        <f t="shared" si="1"/>
        <v>0</v>
      </c>
    </row>
    <row r="50" spans="1:6">
      <c r="A50" s="13"/>
      <c r="B50" s="57"/>
      <c r="D50" s="25"/>
      <c r="E50" s="231"/>
      <c r="F50" s="125">
        <f t="shared" si="1"/>
        <v>0</v>
      </c>
    </row>
    <row r="51" spans="1:6" ht="28.8">
      <c r="A51" s="137" t="s">
        <v>351</v>
      </c>
      <c r="B51" s="52" t="s">
        <v>352</v>
      </c>
      <c r="E51" s="231"/>
      <c r="F51" s="125">
        <f t="shared" si="1"/>
        <v>0</v>
      </c>
    </row>
    <row r="52" spans="1:6" ht="158.4">
      <c r="A52" s="13"/>
      <c r="B52" s="54" t="s">
        <v>353</v>
      </c>
      <c r="D52" s="25"/>
      <c r="E52" s="231"/>
      <c r="F52" s="125">
        <f t="shared" si="1"/>
        <v>0</v>
      </c>
    </row>
    <row r="53" spans="1:6" ht="28.8">
      <c r="A53" s="56" t="s">
        <v>354</v>
      </c>
      <c r="B53" s="76" t="s">
        <v>355</v>
      </c>
      <c r="D53" s="25"/>
      <c r="E53" s="231"/>
      <c r="F53" s="125">
        <f t="shared" si="1"/>
        <v>0</v>
      </c>
    </row>
    <row r="54" spans="1:6">
      <c r="A54" s="56"/>
      <c r="B54" s="215" t="s">
        <v>356</v>
      </c>
      <c r="C54" s="3" t="s">
        <v>357</v>
      </c>
      <c r="D54" s="25">
        <v>1</v>
      </c>
      <c r="E54" s="231"/>
      <c r="F54" s="125">
        <f t="shared" si="1"/>
        <v>0</v>
      </c>
    </row>
    <row r="55" spans="1:6">
      <c r="A55" s="56"/>
      <c r="B55" s="215" t="s">
        <v>358</v>
      </c>
      <c r="C55" s="3" t="s">
        <v>357</v>
      </c>
      <c r="D55" s="25">
        <v>4</v>
      </c>
      <c r="E55" s="231"/>
      <c r="F55" s="125">
        <f t="shared" si="1"/>
        <v>0</v>
      </c>
    </row>
    <row r="56" spans="1:6" ht="28.8">
      <c r="A56" s="56"/>
      <c r="B56" s="215" t="s">
        <v>359</v>
      </c>
      <c r="C56" s="3" t="s">
        <v>357</v>
      </c>
      <c r="D56" s="25">
        <v>2</v>
      </c>
      <c r="E56" s="231"/>
      <c r="F56" s="125">
        <f t="shared" si="1"/>
        <v>0</v>
      </c>
    </row>
    <row r="57" spans="1:6">
      <c r="A57" s="56"/>
      <c r="B57" s="214" t="s">
        <v>360</v>
      </c>
      <c r="C57" s="3" t="s">
        <v>357</v>
      </c>
      <c r="D57" s="81">
        <v>2</v>
      </c>
      <c r="E57" s="231"/>
      <c r="F57" s="125">
        <f t="shared" si="1"/>
        <v>0</v>
      </c>
    </row>
    <row r="58" spans="1:6">
      <c r="A58" s="56"/>
      <c r="B58" s="54"/>
      <c r="D58" s="81"/>
      <c r="E58" s="231"/>
      <c r="F58" s="125">
        <f t="shared" si="1"/>
        <v>0</v>
      </c>
    </row>
    <row r="59" spans="1:6">
      <c r="A59" s="56" t="s">
        <v>361</v>
      </c>
      <c r="B59" s="76" t="s">
        <v>362</v>
      </c>
      <c r="D59" s="25"/>
      <c r="E59" s="231"/>
      <c r="F59" s="125">
        <f t="shared" si="1"/>
        <v>0</v>
      </c>
    </row>
    <row r="60" spans="1:6">
      <c r="A60" s="56"/>
      <c r="B60" s="215" t="s">
        <v>356</v>
      </c>
      <c r="C60" s="3" t="s">
        <v>357</v>
      </c>
      <c r="D60" s="25">
        <v>10</v>
      </c>
      <c r="E60" s="231"/>
      <c r="F60" s="125">
        <f t="shared" si="1"/>
        <v>0</v>
      </c>
    </row>
    <row r="61" spans="1:6">
      <c r="A61" s="56"/>
      <c r="B61" s="215" t="s">
        <v>358</v>
      </c>
      <c r="C61" s="3" t="s">
        <v>357</v>
      </c>
      <c r="D61" s="25">
        <v>5</v>
      </c>
      <c r="E61" s="231"/>
      <c r="F61" s="125">
        <f t="shared" si="1"/>
        <v>0</v>
      </c>
    </row>
    <row r="62" spans="1:6">
      <c r="A62" s="56"/>
      <c r="B62" s="215" t="s">
        <v>363</v>
      </c>
      <c r="C62" s="3" t="s">
        <v>357</v>
      </c>
      <c r="D62" s="25">
        <v>2</v>
      </c>
      <c r="E62" s="231"/>
      <c r="F62" s="125">
        <f t="shared" ref="F62" si="2">E62*D62</f>
        <v>0</v>
      </c>
    </row>
    <row r="63" spans="1:6">
      <c r="A63" s="56"/>
      <c r="B63" s="214" t="s">
        <v>360</v>
      </c>
      <c r="C63" s="3" t="s">
        <v>357</v>
      </c>
      <c r="D63" s="81">
        <v>2</v>
      </c>
      <c r="E63" s="231"/>
      <c r="F63" s="125">
        <f t="shared" si="1"/>
        <v>0</v>
      </c>
    </row>
    <row r="64" spans="1:6">
      <c r="A64" s="56"/>
      <c r="B64" s="57"/>
      <c r="D64" s="25"/>
      <c r="E64" s="231"/>
      <c r="F64" s="125">
        <f t="shared" si="1"/>
        <v>0</v>
      </c>
    </row>
    <row r="65" spans="1:6">
      <c r="A65" s="56" t="s">
        <v>364</v>
      </c>
      <c r="B65" s="76" t="s">
        <v>365</v>
      </c>
      <c r="D65" s="25"/>
      <c r="E65" s="231"/>
      <c r="F65" s="125">
        <f t="shared" si="1"/>
        <v>0</v>
      </c>
    </row>
    <row r="66" spans="1:6">
      <c r="A66" s="56"/>
      <c r="B66" s="215" t="s">
        <v>356</v>
      </c>
      <c r="C66" s="3" t="s">
        <v>357</v>
      </c>
      <c r="D66" s="25">
        <v>10</v>
      </c>
      <c r="E66" s="231"/>
      <c r="F66" s="125">
        <f t="shared" si="1"/>
        <v>0</v>
      </c>
    </row>
    <row r="67" spans="1:6">
      <c r="A67" s="56"/>
      <c r="B67" s="215" t="s">
        <v>358</v>
      </c>
      <c r="C67" s="3" t="s">
        <v>357</v>
      </c>
      <c r="D67" s="25">
        <v>7</v>
      </c>
      <c r="E67" s="231"/>
      <c r="F67" s="125">
        <f t="shared" si="1"/>
        <v>0</v>
      </c>
    </row>
    <row r="68" spans="1:6" ht="28.8">
      <c r="A68" s="56"/>
      <c r="B68" s="215" t="s">
        <v>359</v>
      </c>
      <c r="C68" s="3" t="s">
        <v>357</v>
      </c>
      <c r="D68" s="25">
        <v>3</v>
      </c>
      <c r="E68" s="231"/>
      <c r="F68" s="125">
        <f t="shared" si="1"/>
        <v>0</v>
      </c>
    </row>
    <row r="69" spans="1:6" ht="43.2">
      <c r="A69" s="56"/>
      <c r="B69" s="215" t="s">
        <v>366</v>
      </c>
      <c r="C69" s="3" t="s">
        <v>335</v>
      </c>
      <c r="D69" s="25">
        <v>1</v>
      </c>
      <c r="E69" s="231"/>
      <c r="F69" s="125">
        <f t="shared" si="1"/>
        <v>0</v>
      </c>
    </row>
    <row r="70" spans="1:6">
      <c r="A70" s="56"/>
      <c r="B70" s="214" t="s">
        <v>360</v>
      </c>
      <c r="C70" s="3" t="s">
        <v>357</v>
      </c>
      <c r="D70" s="81">
        <v>10</v>
      </c>
      <c r="E70" s="231"/>
      <c r="F70" s="125">
        <f t="shared" si="1"/>
        <v>0</v>
      </c>
    </row>
    <row r="71" spans="1:6">
      <c r="A71" s="56"/>
      <c r="B71" s="54"/>
      <c r="D71" s="81"/>
      <c r="E71" s="231"/>
      <c r="F71" s="125">
        <f t="shared" si="1"/>
        <v>0</v>
      </c>
    </row>
    <row r="72" spans="1:6">
      <c r="A72" s="56" t="s">
        <v>367</v>
      </c>
      <c r="B72" s="76" t="s">
        <v>368</v>
      </c>
      <c r="D72" s="25"/>
      <c r="E72" s="231"/>
      <c r="F72" s="125">
        <f t="shared" si="1"/>
        <v>0</v>
      </c>
    </row>
    <row r="73" spans="1:6">
      <c r="A73" s="56"/>
      <c r="B73" s="215" t="s">
        <v>356</v>
      </c>
      <c r="C73" s="3" t="s">
        <v>357</v>
      </c>
      <c r="D73" s="25">
        <v>1</v>
      </c>
      <c r="E73" s="231"/>
      <c r="F73" s="125">
        <f t="shared" si="1"/>
        <v>0</v>
      </c>
    </row>
    <row r="74" spans="1:6">
      <c r="A74" s="56"/>
      <c r="B74" s="215" t="s">
        <v>358</v>
      </c>
      <c r="C74" s="3" t="s">
        <v>357</v>
      </c>
      <c r="D74" s="25">
        <v>1</v>
      </c>
      <c r="E74" s="231"/>
      <c r="F74" s="125">
        <f t="shared" si="1"/>
        <v>0</v>
      </c>
    </row>
    <row r="75" spans="1:6" ht="43.2">
      <c r="A75" s="56"/>
      <c r="B75" s="215" t="s">
        <v>366</v>
      </c>
      <c r="C75" s="3" t="s">
        <v>335</v>
      </c>
      <c r="D75" s="25">
        <v>1</v>
      </c>
      <c r="E75" s="231"/>
      <c r="F75" s="125">
        <f t="shared" si="1"/>
        <v>0</v>
      </c>
    </row>
    <row r="76" spans="1:6">
      <c r="E76" s="12"/>
    </row>
    <row r="77" spans="1:6">
      <c r="A77" s="56" t="s">
        <v>319</v>
      </c>
      <c r="B77" s="76" t="s">
        <v>369</v>
      </c>
      <c r="D77" s="25"/>
      <c r="E77" s="231"/>
      <c r="F77" s="125">
        <f t="shared" si="1"/>
        <v>0</v>
      </c>
    </row>
    <row r="78" spans="1:6" ht="43.2">
      <c r="A78" s="56"/>
      <c r="B78" s="215" t="s">
        <v>366</v>
      </c>
      <c r="C78" s="3" t="s">
        <v>335</v>
      </c>
      <c r="D78" s="25">
        <v>1</v>
      </c>
      <c r="E78" s="231"/>
      <c r="F78" s="125">
        <f t="shared" si="1"/>
        <v>0</v>
      </c>
    </row>
    <row r="79" spans="1:6" ht="28.8">
      <c r="A79" s="56"/>
      <c r="B79" s="215" t="s">
        <v>370</v>
      </c>
      <c r="C79" s="3" t="s">
        <v>357</v>
      </c>
      <c r="D79" s="25">
        <v>1</v>
      </c>
      <c r="E79" s="231"/>
      <c r="F79" s="125">
        <f t="shared" si="1"/>
        <v>0</v>
      </c>
    </row>
    <row r="80" spans="1:6">
      <c r="A80" s="56" t="s">
        <v>371</v>
      </c>
      <c r="B80" s="76" t="s">
        <v>372</v>
      </c>
      <c r="D80" s="25"/>
      <c r="E80" s="231"/>
      <c r="F80" s="125">
        <f t="shared" si="1"/>
        <v>0</v>
      </c>
    </row>
    <row r="81" spans="1:7" ht="19.8">
      <c r="A81" s="56"/>
      <c r="B81" s="57" t="s">
        <v>373</v>
      </c>
      <c r="C81" s="3" t="s">
        <v>335</v>
      </c>
      <c r="D81" s="25">
        <v>17</v>
      </c>
      <c r="E81" s="231"/>
      <c r="F81" s="125">
        <f t="shared" si="1"/>
        <v>0</v>
      </c>
      <c r="G81" s="104"/>
    </row>
    <row r="82" spans="1:7" ht="19.8">
      <c r="A82" s="13"/>
      <c r="B82" s="214" t="s">
        <v>374</v>
      </c>
      <c r="C82" s="3" t="s">
        <v>357</v>
      </c>
      <c r="D82" s="81">
        <v>7</v>
      </c>
      <c r="E82" s="231"/>
      <c r="F82" s="125">
        <f t="shared" si="1"/>
        <v>0</v>
      </c>
      <c r="G82" s="104"/>
    </row>
    <row r="83" spans="1:7" ht="28.8">
      <c r="A83" s="13"/>
      <c r="B83" s="214" t="s">
        <v>375</v>
      </c>
      <c r="C83" s="3" t="s">
        <v>357</v>
      </c>
      <c r="D83" s="81">
        <v>6</v>
      </c>
      <c r="E83" s="231"/>
      <c r="F83" s="125">
        <f t="shared" si="1"/>
        <v>0</v>
      </c>
      <c r="G83" s="106"/>
    </row>
    <row r="84" spans="1:7" ht="19.8">
      <c r="A84" s="13"/>
      <c r="B84" s="214" t="s">
        <v>376</v>
      </c>
      <c r="C84" s="3" t="s">
        <v>357</v>
      </c>
      <c r="D84" s="81">
        <v>1</v>
      </c>
      <c r="E84" s="231"/>
      <c r="F84" s="125">
        <f t="shared" ref="F84:F148" si="3">E84*D84</f>
        <v>0</v>
      </c>
      <c r="G84" s="106"/>
    </row>
    <row r="85" spans="1:7" ht="19.8">
      <c r="A85" s="13"/>
      <c r="B85" s="214" t="s">
        <v>377</v>
      </c>
      <c r="C85" s="3" t="s">
        <v>357</v>
      </c>
      <c r="D85" s="81">
        <v>4</v>
      </c>
      <c r="E85" s="231"/>
      <c r="F85" s="125">
        <f t="shared" si="3"/>
        <v>0</v>
      </c>
      <c r="G85" s="104"/>
    </row>
    <row r="86" spans="1:7" ht="19.8">
      <c r="A86" s="13"/>
      <c r="B86" s="214" t="s">
        <v>378</v>
      </c>
      <c r="C86" s="3" t="s">
        <v>335</v>
      </c>
      <c r="D86" s="25">
        <v>21</v>
      </c>
      <c r="E86" s="231"/>
      <c r="F86" s="125">
        <f t="shared" si="3"/>
        <v>0</v>
      </c>
      <c r="G86" s="104"/>
    </row>
    <row r="87" spans="1:7" ht="19.8">
      <c r="A87" s="13"/>
      <c r="B87" s="214" t="s">
        <v>379</v>
      </c>
      <c r="C87" s="3" t="s">
        <v>335</v>
      </c>
      <c r="D87" s="25">
        <v>6</v>
      </c>
      <c r="E87" s="231"/>
      <c r="F87" s="125">
        <f t="shared" si="3"/>
        <v>0</v>
      </c>
      <c r="G87" s="104"/>
    </row>
    <row r="88" spans="1:7" ht="19.8">
      <c r="A88" s="13"/>
      <c r="B88" s="214" t="s">
        <v>380</v>
      </c>
      <c r="C88" s="3" t="s">
        <v>357</v>
      </c>
      <c r="D88" s="85">
        <v>1</v>
      </c>
      <c r="E88" s="231"/>
      <c r="F88" s="125">
        <f t="shared" si="3"/>
        <v>0</v>
      </c>
      <c r="G88" s="104"/>
    </row>
    <row r="89" spans="1:7" ht="19.8">
      <c r="A89" s="13"/>
      <c r="B89" s="54"/>
      <c r="D89" s="85"/>
      <c r="E89" s="231"/>
      <c r="F89" s="125"/>
      <c r="G89" s="104"/>
    </row>
    <row r="90" spans="1:7" ht="19.8">
      <c r="A90" s="13"/>
      <c r="B90" s="54"/>
      <c r="D90" s="85"/>
      <c r="E90" s="231"/>
      <c r="F90" s="125">
        <f t="shared" si="3"/>
        <v>0</v>
      </c>
      <c r="G90" s="104"/>
    </row>
    <row r="91" spans="1:7">
      <c r="A91" s="13"/>
      <c r="B91" s="57"/>
      <c r="D91" s="25"/>
      <c r="E91" s="231"/>
      <c r="F91" s="125">
        <f t="shared" si="3"/>
        <v>0</v>
      </c>
      <c r="G91" s="8"/>
    </row>
    <row r="92" spans="1:7" ht="28.8">
      <c r="A92" s="137" t="s">
        <v>381</v>
      </c>
      <c r="B92" s="52" t="s">
        <v>382</v>
      </c>
      <c r="E92" s="231"/>
      <c r="F92" s="125">
        <f t="shared" si="3"/>
        <v>0</v>
      </c>
      <c r="G92" s="8"/>
    </row>
    <row r="93" spans="1:7" ht="217.8" customHeight="1">
      <c r="A93" s="13"/>
      <c r="B93" s="54" t="s">
        <v>383</v>
      </c>
      <c r="D93" s="55"/>
      <c r="E93" s="231"/>
      <c r="F93" s="125">
        <f t="shared" si="3"/>
        <v>0</v>
      </c>
      <c r="G93" s="134"/>
    </row>
    <row r="94" spans="1:7" ht="28.8">
      <c r="A94" s="13"/>
      <c r="B94" s="13" t="s">
        <v>384</v>
      </c>
      <c r="C94" s="3" t="s">
        <v>385</v>
      </c>
      <c r="D94" s="25">
        <v>4</v>
      </c>
      <c r="E94" s="231"/>
      <c r="F94" s="125">
        <f t="shared" si="3"/>
        <v>0</v>
      </c>
      <c r="G94" s="8"/>
    </row>
    <row r="95" spans="1:7">
      <c r="A95" s="13"/>
      <c r="B95" s="57" t="s">
        <v>386</v>
      </c>
      <c r="C95" s="3" t="s">
        <v>357</v>
      </c>
      <c r="D95" s="25">
        <v>1</v>
      </c>
      <c r="E95" s="231"/>
      <c r="F95" s="125">
        <f t="shared" si="3"/>
        <v>0</v>
      </c>
      <c r="G95" s="8"/>
    </row>
    <row r="96" spans="1:7">
      <c r="A96" s="13"/>
      <c r="B96" s="57"/>
      <c r="D96" s="25"/>
      <c r="E96" s="231"/>
      <c r="F96" s="125"/>
      <c r="G96" s="8"/>
    </row>
    <row r="97" spans="1:6" ht="28.8">
      <c r="A97" s="137" t="s">
        <v>387</v>
      </c>
      <c r="B97" s="52" t="s">
        <v>388</v>
      </c>
      <c r="E97" s="231"/>
      <c r="F97" s="125">
        <f t="shared" si="3"/>
        <v>0</v>
      </c>
    </row>
    <row r="98" spans="1:6" ht="387.6" customHeight="1">
      <c r="A98" s="13"/>
      <c r="B98" s="54" t="s">
        <v>389</v>
      </c>
      <c r="D98" s="55"/>
      <c r="E98" s="231"/>
      <c r="F98" s="125">
        <f t="shared" si="3"/>
        <v>0</v>
      </c>
    </row>
    <row r="99" spans="1:6" ht="43.2">
      <c r="A99" s="56" t="s">
        <v>312</v>
      </c>
      <c r="B99" s="13" t="s">
        <v>390</v>
      </c>
      <c r="C99" s="8"/>
      <c r="D99" s="8"/>
      <c r="E99" s="236"/>
      <c r="F99" s="125">
        <f t="shared" si="3"/>
        <v>0</v>
      </c>
    </row>
    <row r="100" spans="1:6">
      <c r="A100" s="56"/>
      <c r="B100" s="216" t="s">
        <v>391</v>
      </c>
      <c r="C100" s="3" t="s">
        <v>314</v>
      </c>
      <c r="D100" s="25">
        <v>5.5</v>
      </c>
      <c r="E100" s="231"/>
      <c r="F100" s="125">
        <f t="shared" si="3"/>
        <v>0</v>
      </c>
    </row>
    <row r="101" spans="1:6">
      <c r="A101" s="56"/>
      <c r="B101" s="216" t="s">
        <v>392</v>
      </c>
      <c r="C101" s="3" t="s">
        <v>314</v>
      </c>
      <c r="D101" s="25">
        <v>204</v>
      </c>
      <c r="E101" s="231"/>
      <c r="F101" s="125">
        <f t="shared" si="3"/>
        <v>0</v>
      </c>
    </row>
    <row r="102" spans="1:6">
      <c r="A102" s="56"/>
      <c r="B102" s="13"/>
      <c r="D102" s="25"/>
      <c r="E102" s="231"/>
      <c r="F102" s="125"/>
    </row>
    <row r="103" spans="1:6">
      <c r="A103" s="56" t="s">
        <v>319</v>
      </c>
      <c r="B103" s="57" t="s">
        <v>393</v>
      </c>
      <c r="C103" s="3" t="s">
        <v>314</v>
      </c>
      <c r="D103" s="25">
        <v>77</v>
      </c>
      <c r="E103" s="231"/>
      <c r="F103" s="125">
        <f t="shared" si="3"/>
        <v>0</v>
      </c>
    </row>
    <row r="104" spans="1:6">
      <c r="A104" s="56" t="s">
        <v>394</v>
      </c>
      <c r="B104" s="57" t="s">
        <v>395</v>
      </c>
      <c r="C104" s="3" t="s">
        <v>314</v>
      </c>
      <c r="D104" s="25">
        <v>14.6</v>
      </c>
      <c r="E104" s="231"/>
      <c r="F104" s="125">
        <f t="shared" si="3"/>
        <v>0</v>
      </c>
    </row>
    <row r="105" spans="1:6">
      <c r="A105" s="56" t="s">
        <v>394</v>
      </c>
      <c r="B105" s="57" t="s">
        <v>396</v>
      </c>
      <c r="D105" s="25"/>
      <c r="E105" s="231"/>
      <c r="F105" s="125">
        <f t="shared" ref="F105:F107" si="4">E105*D105</f>
        <v>0</v>
      </c>
    </row>
    <row r="106" spans="1:6">
      <c r="A106" s="56"/>
      <c r="B106" s="215" t="s">
        <v>397</v>
      </c>
      <c r="C106" s="3" t="s">
        <v>314</v>
      </c>
      <c r="D106" s="25">
        <v>79</v>
      </c>
      <c r="E106" s="231"/>
      <c r="F106" s="125">
        <f t="shared" si="4"/>
        <v>0</v>
      </c>
    </row>
    <row r="107" spans="1:6">
      <c r="A107" s="56"/>
      <c r="B107" s="215" t="s">
        <v>398</v>
      </c>
      <c r="C107" s="3" t="s">
        <v>314</v>
      </c>
      <c r="D107" s="25">
        <v>1.5</v>
      </c>
      <c r="E107" s="231"/>
      <c r="F107" s="125">
        <f t="shared" si="4"/>
        <v>0</v>
      </c>
    </row>
    <row r="108" spans="1:6">
      <c r="A108" s="56" t="s">
        <v>399</v>
      </c>
      <c r="B108" s="57" t="s">
        <v>400</v>
      </c>
      <c r="D108" s="25"/>
      <c r="E108" s="231"/>
      <c r="F108" s="125">
        <f t="shared" ref="F108:F110" si="5">E108*D108</f>
        <v>0</v>
      </c>
    </row>
    <row r="109" spans="1:6">
      <c r="A109" s="56"/>
      <c r="B109" s="215" t="s">
        <v>397</v>
      </c>
      <c r="C109" s="3" t="s">
        <v>314</v>
      </c>
      <c r="D109" s="25">
        <v>32</v>
      </c>
      <c r="E109" s="231"/>
      <c r="F109" s="125">
        <f t="shared" si="5"/>
        <v>0</v>
      </c>
    </row>
    <row r="110" spans="1:6">
      <c r="A110" s="56"/>
      <c r="B110" s="215" t="s">
        <v>398</v>
      </c>
      <c r="C110" s="3" t="s">
        <v>314</v>
      </c>
      <c r="D110" s="25">
        <v>2</v>
      </c>
      <c r="E110" s="231"/>
      <c r="F110" s="125">
        <f t="shared" si="5"/>
        <v>0</v>
      </c>
    </row>
    <row r="111" spans="1:6">
      <c r="A111" s="56" t="s">
        <v>401</v>
      </c>
      <c r="B111" s="57" t="s">
        <v>402</v>
      </c>
      <c r="D111" s="25"/>
      <c r="E111" s="231"/>
      <c r="F111" s="125">
        <f t="shared" ref="F111:F113" si="6">E111*D111</f>
        <v>0</v>
      </c>
    </row>
    <row r="112" spans="1:6">
      <c r="A112" s="56"/>
      <c r="B112" s="215" t="s">
        <v>397</v>
      </c>
      <c r="C112" s="3" t="s">
        <v>314</v>
      </c>
      <c r="D112" s="25">
        <v>6.6</v>
      </c>
      <c r="E112" s="231"/>
      <c r="F112" s="125">
        <f t="shared" si="6"/>
        <v>0</v>
      </c>
    </row>
    <row r="113" spans="1:7">
      <c r="A113" s="56"/>
      <c r="B113" s="215" t="s">
        <v>398</v>
      </c>
      <c r="C113" s="3" t="s">
        <v>314</v>
      </c>
      <c r="D113" s="25">
        <v>2</v>
      </c>
      <c r="E113" s="231"/>
      <c r="F113" s="125">
        <f t="shared" si="6"/>
        <v>0</v>
      </c>
      <c r="G113" s="8"/>
    </row>
    <row r="114" spans="1:7">
      <c r="A114" s="56" t="s">
        <v>403</v>
      </c>
      <c r="B114" s="57" t="s">
        <v>404</v>
      </c>
      <c r="C114" s="3" t="s">
        <v>314</v>
      </c>
      <c r="D114" s="25">
        <v>104</v>
      </c>
      <c r="E114" s="231"/>
      <c r="F114" s="125">
        <f t="shared" ref="F114" si="7">E114*D114</f>
        <v>0</v>
      </c>
      <c r="G114" s="8"/>
    </row>
    <row r="115" spans="1:7">
      <c r="A115" s="56"/>
      <c r="B115" s="57"/>
      <c r="D115" s="25"/>
      <c r="E115" s="231"/>
      <c r="F115" s="125"/>
      <c r="G115" s="8"/>
    </row>
    <row r="116" spans="1:7" ht="33" customHeight="1">
      <c r="A116" s="137" t="s">
        <v>405</v>
      </c>
      <c r="B116" s="52" t="s">
        <v>406</v>
      </c>
      <c r="E116" s="231"/>
      <c r="F116" s="125">
        <f t="shared" si="3"/>
        <v>0</v>
      </c>
      <c r="G116" s="8"/>
    </row>
    <row r="117" spans="1:7" ht="201.6">
      <c r="A117" s="13"/>
      <c r="B117" s="54" t="s">
        <v>407</v>
      </c>
      <c r="D117" s="55"/>
      <c r="E117" s="231"/>
      <c r="F117" s="125">
        <f t="shared" si="3"/>
        <v>0</v>
      </c>
      <c r="G117" s="8"/>
    </row>
    <row r="118" spans="1:7" ht="39" customHeight="1">
      <c r="A118" s="56" t="s">
        <v>312</v>
      </c>
      <c r="B118" s="13" t="s">
        <v>408</v>
      </c>
      <c r="C118" s="8"/>
      <c r="D118" s="8"/>
      <c r="E118" s="236"/>
      <c r="F118" s="125">
        <f t="shared" ref="F118:F120" si="8">E118*D118</f>
        <v>0</v>
      </c>
      <c r="G118" s="8"/>
    </row>
    <row r="119" spans="1:7">
      <c r="A119" s="56"/>
      <c r="B119" s="216" t="s">
        <v>391</v>
      </c>
      <c r="C119" s="3" t="s">
        <v>314</v>
      </c>
      <c r="D119" s="25">
        <v>5.5</v>
      </c>
      <c r="E119" s="231"/>
      <c r="F119" s="125">
        <f t="shared" si="8"/>
        <v>0</v>
      </c>
      <c r="G119" s="8"/>
    </row>
    <row r="120" spans="1:7">
      <c r="A120" s="56"/>
      <c r="B120" s="216" t="s">
        <v>392</v>
      </c>
      <c r="C120" s="3" t="s">
        <v>314</v>
      </c>
      <c r="D120" s="25">
        <v>204</v>
      </c>
      <c r="E120" s="231"/>
      <c r="F120" s="125">
        <f t="shared" si="8"/>
        <v>0</v>
      </c>
      <c r="G120" s="8"/>
    </row>
    <row r="121" spans="1:7">
      <c r="A121" s="56"/>
      <c r="B121" s="13"/>
      <c r="D121" s="25"/>
      <c r="E121" s="231"/>
      <c r="F121" s="125"/>
      <c r="G121" s="8"/>
    </row>
    <row r="122" spans="1:7">
      <c r="A122" s="56" t="s">
        <v>319</v>
      </c>
      <c r="B122" s="57" t="s">
        <v>393</v>
      </c>
      <c r="C122" s="3" t="s">
        <v>314</v>
      </c>
      <c r="D122" s="25">
        <v>77</v>
      </c>
      <c r="E122" s="231"/>
      <c r="F122" s="125">
        <f t="shared" ref="F122:F131" si="9">E122*D122</f>
        <v>0</v>
      </c>
      <c r="G122" s="8"/>
    </row>
    <row r="123" spans="1:7">
      <c r="A123" s="56" t="s">
        <v>394</v>
      </c>
      <c r="B123" s="57" t="s">
        <v>395</v>
      </c>
      <c r="C123" s="3" t="s">
        <v>314</v>
      </c>
      <c r="D123" s="25">
        <v>14.6</v>
      </c>
      <c r="E123" s="231"/>
      <c r="F123" s="125">
        <f t="shared" si="9"/>
        <v>0</v>
      </c>
      <c r="G123" s="8"/>
    </row>
    <row r="124" spans="1:7" ht="19.8">
      <c r="A124" s="56" t="s">
        <v>394</v>
      </c>
      <c r="B124" s="57" t="s">
        <v>396</v>
      </c>
      <c r="D124" s="25"/>
      <c r="E124" s="231"/>
      <c r="F124" s="125">
        <f t="shared" si="9"/>
        <v>0</v>
      </c>
      <c r="G124" s="106"/>
    </row>
    <row r="125" spans="1:7" ht="19.8">
      <c r="A125" s="56"/>
      <c r="B125" s="215" t="s">
        <v>397</v>
      </c>
      <c r="C125" s="3" t="s">
        <v>314</v>
      </c>
      <c r="D125" s="25">
        <v>79</v>
      </c>
      <c r="E125" s="231"/>
      <c r="F125" s="125">
        <f t="shared" si="9"/>
        <v>0</v>
      </c>
      <c r="G125" s="106"/>
    </row>
    <row r="126" spans="1:7" ht="19.8">
      <c r="A126" s="56"/>
      <c r="B126" s="215" t="s">
        <v>398</v>
      </c>
      <c r="C126" s="3" t="s">
        <v>314</v>
      </c>
      <c r="D126" s="25">
        <v>1.5</v>
      </c>
      <c r="E126" s="231"/>
      <c r="F126" s="125">
        <f t="shared" si="9"/>
        <v>0</v>
      </c>
      <c r="G126" s="106"/>
    </row>
    <row r="127" spans="1:7" ht="19.8">
      <c r="A127" s="56" t="s">
        <v>399</v>
      </c>
      <c r="B127" s="57" t="s">
        <v>400</v>
      </c>
      <c r="D127" s="25"/>
      <c r="E127" s="231"/>
      <c r="F127" s="125"/>
      <c r="G127" s="106"/>
    </row>
    <row r="128" spans="1:7" ht="19.8">
      <c r="A128" s="56"/>
      <c r="B128" s="215" t="s">
        <v>397</v>
      </c>
      <c r="C128" s="3" t="s">
        <v>314</v>
      </c>
      <c r="D128" s="25">
        <v>32</v>
      </c>
      <c r="E128" s="231"/>
      <c r="F128" s="125">
        <f t="shared" si="9"/>
        <v>0</v>
      </c>
      <c r="G128" s="106"/>
    </row>
    <row r="129" spans="1:7" ht="19.8">
      <c r="A129" s="56"/>
      <c r="B129" s="215" t="s">
        <v>398</v>
      </c>
      <c r="C129" s="3" t="s">
        <v>314</v>
      </c>
      <c r="D129" s="25">
        <v>2</v>
      </c>
      <c r="E129" s="231"/>
      <c r="F129" s="125">
        <f t="shared" si="9"/>
        <v>0</v>
      </c>
      <c r="G129" s="106"/>
    </row>
    <row r="130" spans="1:7" ht="19.8">
      <c r="A130" s="56" t="s">
        <v>401</v>
      </c>
      <c r="B130" s="57" t="s">
        <v>402</v>
      </c>
      <c r="D130" s="25"/>
      <c r="E130" s="231"/>
      <c r="F130" s="125">
        <f t="shared" si="9"/>
        <v>0</v>
      </c>
      <c r="G130" s="106"/>
    </row>
    <row r="131" spans="1:7">
      <c r="A131" s="56"/>
      <c r="B131" s="215" t="s">
        <v>397</v>
      </c>
      <c r="C131" s="3" t="s">
        <v>314</v>
      </c>
      <c r="D131" s="25">
        <v>6.6</v>
      </c>
      <c r="E131" s="231"/>
      <c r="F131" s="125">
        <f t="shared" si="9"/>
        <v>0</v>
      </c>
      <c r="G131" s="8"/>
    </row>
    <row r="132" spans="1:7">
      <c r="A132" s="56"/>
      <c r="B132" s="215" t="s">
        <v>398</v>
      </c>
      <c r="C132" s="3" t="s">
        <v>314</v>
      </c>
      <c r="D132" s="25">
        <v>2</v>
      </c>
      <c r="E132" s="231"/>
      <c r="F132" s="125">
        <f t="shared" ref="F132" si="10">E132*D132</f>
        <v>0</v>
      </c>
      <c r="G132" s="8"/>
    </row>
    <row r="133" spans="1:7">
      <c r="A133" s="56" t="s">
        <v>403</v>
      </c>
      <c r="B133" s="57" t="s">
        <v>404</v>
      </c>
      <c r="C133" s="3" t="s">
        <v>314</v>
      </c>
      <c r="D133" s="25">
        <v>104</v>
      </c>
      <c r="E133" s="231"/>
      <c r="F133" s="125">
        <f t="shared" ref="F133" si="11">E133*D133</f>
        <v>0</v>
      </c>
      <c r="G133" s="8"/>
    </row>
    <row r="134" spans="1:7">
      <c r="A134" s="56"/>
      <c r="B134" s="57"/>
      <c r="D134" s="25"/>
      <c r="E134" s="231"/>
      <c r="F134" s="125"/>
      <c r="G134" s="8"/>
    </row>
    <row r="135" spans="1:7" ht="43.2">
      <c r="A135" s="137" t="s">
        <v>405</v>
      </c>
      <c r="B135" s="52" t="s">
        <v>409</v>
      </c>
      <c r="E135" s="231"/>
      <c r="F135" s="125">
        <f t="shared" si="3"/>
        <v>0</v>
      </c>
      <c r="G135" s="8"/>
    </row>
    <row r="136" spans="1:7" ht="228.75" customHeight="1">
      <c r="A136" s="13"/>
      <c r="B136" s="54" t="s">
        <v>410</v>
      </c>
      <c r="D136" s="55"/>
      <c r="E136" s="231"/>
      <c r="F136" s="125">
        <f t="shared" si="3"/>
        <v>0</v>
      </c>
      <c r="G136" s="8"/>
    </row>
    <row r="137" spans="1:7">
      <c r="A137" s="56" t="s">
        <v>312</v>
      </c>
      <c r="B137" s="57" t="s">
        <v>411</v>
      </c>
      <c r="C137" s="8"/>
      <c r="D137" s="8"/>
      <c r="E137" s="236"/>
      <c r="F137" s="125">
        <f t="shared" si="3"/>
        <v>0</v>
      </c>
      <c r="G137" s="8"/>
    </row>
    <row r="138" spans="1:7" ht="28.8">
      <c r="A138" s="56"/>
      <c r="B138" s="216" t="s">
        <v>412</v>
      </c>
      <c r="C138" s="3" t="s">
        <v>314</v>
      </c>
      <c r="D138" s="25">
        <v>193</v>
      </c>
      <c r="E138" s="231"/>
      <c r="F138" s="125">
        <f t="shared" si="3"/>
        <v>0</v>
      </c>
      <c r="G138" s="8"/>
    </row>
    <row r="139" spans="1:7" ht="28.8">
      <c r="A139" s="56"/>
      <c r="B139" s="216" t="s">
        <v>413</v>
      </c>
      <c r="C139" s="3" t="s">
        <v>314</v>
      </c>
      <c r="D139" s="25">
        <v>181</v>
      </c>
      <c r="E139" s="231"/>
      <c r="F139" s="125">
        <f t="shared" si="3"/>
        <v>0</v>
      </c>
      <c r="G139" s="8"/>
    </row>
    <row r="140" spans="1:7" ht="28.8">
      <c r="A140" s="56"/>
      <c r="B140" s="216" t="s">
        <v>414</v>
      </c>
      <c r="C140" s="3" t="s">
        <v>314</v>
      </c>
      <c r="D140" s="25">
        <v>10</v>
      </c>
      <c r="E140" s="231"/>
      <c r="F140" s="125">
        <f t="shared" ref="F140" si="12">E140*D140</f>
        <v>0</v>
      </c>
      <c r="G140" s="8"/>
    </row>
    <row r="141" spans="1:7">
      <c r="A141" s="56"/>
      <c r="B141" s="13"/>
      <c r="D141" s="25"/>
      <c r="E141" s="231"/>
      <c r="F141" s="125">
        <f>E142*D142</f>
        <v>0</v>
      </c>
      <c r="G141" s="8"/>
    </row>
    <row r="142" spans="1:7">
      <c r="A142" s="56" t="s">
        <v>319</v>
      </c>
      <c r="B142" s="57" t="s">
        <v>415</v>
      </c>
      <c r="D142" s="25"/>
      <c r="E142" s="231"/>
      <c r="G142" s="8"/>
    </row>
    <row r="143" spans="1:7" ht="28.8">
      <c r="A143" s="56"/>
      <c r="B143" s="216" t="s">
        <v>416</v>
      </c>
      <c r="C143" s="3" t="s">
        <v>314</v>
      </c>
      <c r="D143" s="25">
        <v>181</v>
      </c>
      <c r="E143" s="231"/>
      <c r="F143" s="125">
        <f t="shared" si="3"/>
        <v>0</v>
      </c>
      <c r="G143" s="8"/>
    </row>
    <row r="144" spans="1:7">
      <c r="A144" s="56"/>
      <c r="B144" s="13"/>
      <c r="D144" s="25"/>
      <c r="E144" s="231"/>
      <c r="F144" s="125"/>
      <c r="G144" s="8"/>
    </row>
    <row r="145" spans="1:6" s="13" customFormat="1">
      <c r="C145" s="3"/>
      <c r="D145" s="25"/>
      <c r="E145" s="231"/>
      <c r="F145" s="125">
        <f t="shared" si="3"/>
        <v>0</v>
      </c>
    </row>
    <row r="146" spans="1:6">
      <c r="A146" s="56"/>
      <c r="B146" s="54"/>
      <c r="D146" s="81"/>
      <c r="E146" s="231"/>
      <c r="F146" s="125">
        <f t="shared" si="3"/>
        <v>0</v>
      </c>
    </row>
    <row r="147" spans="1:6">
      <c r="A147" s="137" t="s">
        <v>417</v>
      </c>
      <c r="B147" s="1" t="s">
        <v>418</v>
      </c>
      <c r="C147" s="11"/>
      <c r="D147" s="12"/>
      <c r="E147" s="12"/>
      <c r="F147" s="125">
        <f t="shared" si="3"/>
        <v>0</v>
      </c>
    </row>
    <row r="148" spans="1:6" ht="57.6">
      <c r="A148" s="13"/>
      <c r="B148" s="54" t="s">
        <v>419</v>
      </c>
      <c r="C148" s="3" t="s">
        <v>330</v>
      </c>
      <c r="D148" s="81">
        <v>1</v>
      </c>
      <c r="E148" s="231"/>
      <c r="F148" s="125">
        <f t="shared" si="3"/>
        <v>0</v>
      </c>
    </row>
    <row r="149" spans="1:6">
      <c r="A149" s="13"/>
      <c r="B149" s="54"/>
      <c r="D149" s="25"/>
      <c r="E149" s="26"/>
      <c r="F149" s="58">
        <f t="shared" ref="F149" si="13">D149*E149</f>
        <v>0</v>
      </c>
    </row>
    <row r="150" spans="1:6">
      <c r="A150" s="110" t="s">
        <v>341</v>
      </c>
      <c r="B150" s="111" t="s">
        <v>420</v>
      </c>
      <c r="C150" s="112"/>
      <c r="D150" s="112"/>
      <c r="E150" s="112"/>
      <c r="F150" s="119">
        <f>SUM(F45:F148)</f>
        <v>0</v>
      </c>
    </row>
    <row r="151" spans="1:6">
      <c r="A151" s="13"/>
      <c r="B151" s="76"/>
      <c r="D151" s="25"/>
      <c r="E151" s="26"/>
      <c r="F151" s="58"/>
    </row>
    <row r="152" spans="1:6" s="2" customFormat="1" ht="16.2">
      <c r="A152" s="147"/>
      <c r="B152" s="148"/>
      <c r="C152" s="149"/>
      <c r="D152" s="149"/>
      <c r="E152" s="149"/>
      <c r="F152" s="149"/>
    </row>
    <row r="153" spans="1:6">
      <c r="A153" s="267" t="s">
        <v>421</v>
      </c>
      <c r="B153" s="267"/>
      <c r="C153" s="267"/>
      <c r="D153" s="267"/>
      <c r="E153" s="267"/>
      <c r="F153" s="267"/>
    </row>
    <row r="154" spans="1:6">
      <c r="A154" s="92" t="s">
        <v>302</v>
      </c>
      <c r="B154" s="86" t="s">
        <v>303</v>
      </c>
      <c r="C154" s="93"/>
      <c r="D154" s="88"/>
      <c r="E154" s="89"/>
      <c r="F154" s="90"/>
    </row>
    <row r="155" spans="1:6">
      <c r="A155" s="92"/>
      <c r="B155" s="217" t="s">
        <v>422</v>
      </c>
      <c r="C155" s="93"/>
      <c r="D155" s="88"/>
      <c r="E155" s="89"/>
      <c r="F155" s="90">
        <f>F39</f>
        <v>0</v>
      </c>
    </row>
    <row r="156" spans="1:6">
      <c r="A156" s="92"/>
      <c r="B156" s="218" t="s">
        <v>423</v>
      </c>
      <c r="C156" s="96"/>
      <c r="D156" s="97"/>
      <c r="E156" s="98"/>
      <c r="F156" s="99"/>
    </row>
    <row r="157" spans="1:6">
      <c r="A157" s="92"/>
      <c r="B157" s="217" t="s">
        <v>424</v>
      </c>
      <c r="C157" s="93"/>
      <c r="D157" s="88"/>
      <c r="E157" s="89"/>
      <c r="F157" s="90">
        <f>F155+F156</f>
        <v>0</v>
      </c>
    </row>
    <row r="158" spans="1:6">
      <c r="A158" s="92"/>
      <c r="B158" s="86"/>
      <c r="C158" s="93"/>
      <c r="D158" s="88"/>
      <c r="E158" s="89"/>
      <c r="F158" s="90"/>
    </row>
    <row r="159" spans="1:6" ht="15.75" customHeight="1">
      <c r="A159" s="92" t="s">
        <v>341</v>
      </c>
      <c r="B159" s="86" t="s">
        <v>342</v>
      </c>
      <c r="C159" s="93"/>
      <c r="D159" s="88"/>
      <c r="E159" s="89"/>
      <c r="F159" s="90"/>
    </row>
    <row r="160" spans="1:6">
      <c r="A160" s="92"/>
      <c r="B160" s="217" t="s">
        <v>422</v>
      </c>
      <c r="C160" s="93"/>
      <c r="D160" s="88"/>
      <c r="E160" s="89"/>
      <c r="F160" s="90">
        <f>F150</f>
        <v>0</v>
      </c>
    </row>
    <row r="161" spans="1:7">
      <c r="A161" s="92"/>
      <c r="B161" s="218" t="s">
        <v>423</v>
      </c>
      <c r="C161" s="96"/>
      <c r="D161" s="97"/>
      <c r="E161" s="98"/>
      <c r="F161" s="99"/>
      <c r="G161" s="8"/>
    </row>
    <row r="162" spans="1:7">
      <c r="A162" s="92"/>
      <c r="B162" s="217" t="s">
        <v>425</v>
      </c>
      <c r="C162" s="93"/>
      <c r="D162" s="88"/>
      <c r="E162" s="89"/>
      <c r="F162" s="90">
        <f>F161+F160</f>
        <v>0</v>
      </c>
      <c r="G162" s="8"/>
    </row>
    <row r="163" spans="1:7">
      <c r="A163" s="92"/>
      <c r="B163" s="86"/>
      <c r="C163" s="93"/>
      <c r="D163" s="88"/>
      <c r="E163" s="89"/>
      <c r="F163" s="90"/>
      <c r="G163" s="8"/>
    </row>
    <row r="164" spans="1:7">
      <c r="A164" s="92" t="s">
        <v>426</v>
      </c>
      <c r="B164" s="268" t="s">
        <v>427</v>
      </c>
      <c r="C164" s="268"/>
      <c r="D164" s="268"/>
      <c r="E164" s="268"/>
      <c r="F164" s="90"/>
      <c r="G164" s="8"/>
    </row>
    <row r="165" spans="1:7">
      <c r="A165" s="92"/>
      <c r="B165" s="217" t="s">
        <v>422</v>
      </c>
      <c r="C165" s="93"/>
      <c r="D165" s="88"/>
      <c r="E165" s="89"/>
      <c r="F165" s="90">
        <f>F160+F155</f>
        <v>0</v>
      </c>
      <c r="G165" s="8"/>
    </row>
    <row r="166" spans="1:7">
      <c r="A166" s="94"/>
      <c r="B166" s="218" t="s">
        <v>423</v>
      </c>
      <c r="C166" s="96"/>
      <c r="D166" s="97"/>
      <c r="E166" s="98"/>
      <c r="F166" s="99">
        <f>F161+F156</f>
        <v>0</v>
      </c>
      <c r="G166" s="8"/>
    </row>
    <row r="167" spans="1:7">
      <c r="A167" s="92"/>
      <c r="B167" s="217" t="s">
        <v>428</v>
      </c>
      <c r="C167" s="93"/>
      <c r="D167" s="88"/>
      <c r="E167" s="89"/>
      <c r="F167" s="90">
        <f>F165+F166</f>
        <v>0</v>
      </c>
      <c r="G167" s="14"/>
    </row>
    <row r="168" spans="1:7">
      <c r="B168" s="13"/>
      <c r="G168" s="14"/>
    </row>
    <row r="169" spans="1:7">
      <c r="B169" s="13"/>
      <c r="G169" s="14"/>
    </row>
    <row r="170" spans="1:7">
      <c r="B170" s="13"/>
      <c r="G170" s="269"/>
    </row>
    <row r="171" spans="1:7">
      <c r="B171" s="13"/>
      <c r="G171" s="269"/>
    </row>
  </sheetData>
  <sheetProtection sheet="1" objects="1" scenarios="1"/>
  <mergeCells count="3">
    <mergeCell ref="A153:F153"/>
    <mergeCell ref="B164:E164"/>
    <mergeCell ref="G170:G171"/>
  </mergeCells>
  <pageMargins left="0.70866141732283505" right="0.70866141732283505" top="0.74803149606299202" bottom="0.74803149606299202" header="0.31496062992126" footer="0.31496062992126"/>
  <pageSetup paperSize="9" scale="94" orientation="portrait" r:id="rId1"/>
  <rowBreaks count="11" manualBreakCount="11">
    <brk id="11" max="5" man="1"/>
    <brk id="15" max="5" man="1"/>
    <brk id="27" max="5" man="1"/>
    <brk id="39" max="5" man="1"/>
    <brk id="50" max="5" man="1"/>
    <brk id="71" max="5" man="1"/>
    <brk id="91" max="5" man="1"/>
    <brk id="96" max="5" man="1"/>
    <brk id="115" max="5" man="1"/>
    <brk id="134" max="5" man="1"/>
    <brk id="14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8"/>
  <sheetViews>
    <sheetView showZeros="0" view="pageBreakPreview" topLeftCell="A27" zoomScaleNormal="100" workbookViewId="0">
      <selection activeCell="C30" sqref="C30"/>
    </sheetView>
  </sheetViews>
  <sheetFormatPr defaultColWidth="9.33203125" defaultRowHeight="14.4"/>
  <cols>
    <col min="1" max="1" width="6" style="4" customWidth="1"/>
    <col min="2" max="2" width="40.6640625" style="5" customWidth="1"/>
    <col min="3" max="3" width="7.44140625" style="3" customWidth="1"/>
    <col min="4" max="4" width="7.6640625" style="6" customWidth="1"/>
    <col min="5" max="5" width="11.6640625" style="6" customWidth="1"/>
    <col min="6" max="6" width="14.6640625" style="6" customWidth="1"/>
    <col min="7" max="7" width="40.5546875" style="7" customWidth="1"/>
    <col min="8" max="8" width="11.33203125" style="8" customWidth="1"/>
    <col min="9" max="10" width="6.33203125" style="8" customWidth="1"/>
    <col min="11" max="11" width="6" style="8" customWidth="1"/>
    <col min="12" max="12" width="6.6640625" style="8" customWidth="1"/>
    <col min="13" max="13" width="5.6640625" style="8" customWidth="1"/>
    <col min="14" max="16384" width="9.33203125" style="8"/>
  </cols>
  <sheetData>
    <row r="1" spans="1:21" s="1" customFormat="1" ht="12.75" customHeight="1">
      <c r="A1" s="9"/>
      <c r="B1" s="10"/>
      <c r="C1" s="11"/>
      <c r="D1" s="12"/>
      <c r="E1" s="12"/>
      <c r="F1" s="12"/>
    </row>
    <row r="2" spans="1:21" s="1" customFormat="1" ht="29.7" customHeight="1">
      <c r="A2" s="43" t="s">
        <v>294</v>
      </c>
      <c r="B2" s="44" t="s">
        <v>295</v>
      </c>
      <c r="C2" s="44" t="s">
        <v>296</v>
      </c>
      <c r="D2" s="44" t="s">
        <v>297</v>
      </c>
      <c r="E2" s="45" t="s">
        <v>298</v>
      </c>
      <c r="F2" s="45" t="s">
        <v>299</v>
      </c>
      <c r="G2" s="270"/>
      <c r="H2" s="270"/>
      <c r="I2" s="270"/>
      <c r="J2" s="270"/>
      <c r="K2" s="270"/>
      <c r="L2" s="270"/>
      <c r="M2" s="270"/>
      <c r="N2" s="270"/>
      <c r="O2" s="270"/>
      <c r="P2" s="270"/>
      <c r="Q2" s="270"/>
      <c r="R2" s="270"/>
      <c r="S2" s="270"/>
      <c r="T2" s="270"/>
      <c r="U2" s="270"/>
    </row>
    <row r="3" spans="1:21" s="1" customFormat="1" ht="14.1" customHeight="1">
      <c r="A3" s="9"/>
      <c r="B3" s="52"/>
      <c r="C3" s="125"/>
      <c r="D3" s="125"/>
      <c r="E3" s="125"/>
      <c r="F3" s="125"/>
      <c r="G3" s="270"/>
      <c r="H3" s="270"/>
      <c r="I3" s="270"/>
      <c r="J3" s="270"/>
      <c r="K3" s="270"/>
      <c r="L3" s="270"/>
      <c r="M3" s="270"/>
      <c r="N3" s="270"/>
      <c r="O3" s="270"/>
      <c r="P3" s="270"/>
      <c r="Q3" s="270"/>
      <c r="R3" s="270"/>
      <c r="S3" s="270"/>
      <c r="T3" s="270"/>
      <c r="U3" s="270"/>
    </row>
    <row r="4" spans="1:21" s="1" customFormat="1" ht="14.7" customHeight="1">
      <c r="A4" s="126" t="s">
        <v>429</v>
      </c>
      <c r="B4" s="127" t="s">
        <v>430</v>
      </c>
      <c r="C4" s="128"/>
      <c r="D4" s="128"/>
      <c r="E4" s="128"/>
      <c r="F4" s="128"/>
      <c r="G4" s="8"/>
      <c r="H4" s="8"/>
      <c r="I4" s="8"/>
      <c r="J4" s="8"/>
      <c r="K4" s="8"/>
      <c r="L4" s="8"/>
      <c r="M4" s="8"/>
      <c r="N4" s="8"/>
      <c r="O4" s="8"/>
      <c r="P4" s="8"/>
      <c r="Q4" s="8"/>
      <c r="R4" s="8"/>
    </row>
    <row r="5" spans="1:21">
      <c r="A5" s="13"/>
      <c r="B5" s="57"/>
      <c r="E5" s="26"/>
      <c r="F5" s="58"/>
      <c r="G5" s="8"/>
    </row>
    <row r="6" spans="1:21">
      <c r="A6" s="13"/>
      <c r="B6" s="82"/>
      <c r="C6" s="83"/>
      <c r="D6" s="84"/>
      <c r="E6" s="26"/>
      <c r="F6" s="58"/>
      <c r="G6" s="8"/>
    </row>
    <row r="7" spans="1:21" s="2" customFormat="1" ht="28.8">
      <c r="A7" s="129" t="s">
        <v>431</v>
      </c>
      <c r="B7" s="130" t="s">
        <v>432</v>
      </c>
      <c r="C7" s="131"/>
      <c r="D7" s="131"/>
      <c r="E7" s="131"/>
      <c r="F7" s="132"/>
      <c r="G7" s="23"/>
      <c r="H7" s="23"/>
      <c r="I7" s="23"/>
      <c r="J7" s="65"/>
      <c r="K7" s="65"/>
      <c r="L7" s="65"/>
      <c r="M7" s="66"/>
      <c r="N7" s="66"/>
      <c r="O7" s="66"/>
      <c r="P7" s="66"/>
      <c r="Q7" s="66"/>
      <c r="R7" s="66"/>
      <c r="S7" s="66"/>
    </row>
    <row r="8" spans="1:21">
      <c r="A8" s="13"/>
      <c r="B8" s="57"/>
      <c r="E8" s="26"/>
      <c r="F8" s="58"/>
      <c r="G8" s="8"/>
    </row>
    <row r="9" spans="1:21" s="1" customFormat="1" ht="14.7" customHeight="1">
      <c r="A9" s="126" t="s">
        <v>433</v>
      </c>
      <c r="B9" s="127" t="s">
        <v>434</v>
      </c>
      <c r="C9" s="128"/>
      <c r="D9" s="128"/>
      <c r="E9" s="128"/>
      <c r="F9" s="128"/>
      <c r="G9" s="8"/>
      <c r="H9" s="8"/>
      <c r="I9" s="8"/>
      <c r="J9" s="8"/>
      <c r="K9" s="8"/>
      <c r="L9" s="8"/>
      <c r="M9" s="8"/>
      <c r="N9" s="8"/>
      <c r="O9" s="8"/>
      <c r="P9" s="8"/>
      <c r="Q9" s="8"/>
      <c r="R9" s="8"/>
    </row>
    <row r="10" spans="1:21" s="1" customFormat="1" ht="14.7" customHeight="1">
      <c r="A10" s="133"/>
      <c r="B10" s="52"/>
      <c r="C10" s="125"/>
      <c r="D10" s="125"/>
      <c r="E10" s="125"/>
      <c r="F10" s="125"/>
      <c r="G10" s="8"/>
      <c r="H10" s="8"/>
      <c r="I10" s="8"/>
      <c r="J10" s="8"/>
      <c r="K10" s="8"/>
      <c r="L10" s="8"/>
      <c r="M10" s="8"/>
      <c r="N10" s="8"/>
      <c r="O10" s="8"/>
      <c r="P10" s="8"/>
      <c r="Q10" s="8"/>
      <c r="R10" s="8"/>
    </row>
    <row r="11" spans="1:21" s="1" customFormat="1" ht="28.8">
      <c r="A11" s="13" t="s">
        <v>435</v>
      </c>
      <c r="B11" s="52" t="s">
        <v>436</v>
      </c>
      <c r="C11" s="11"/>
      <c r="D11" s="12"/>
      <c r="E11" s="12"/>
      <c r="F11" s="12"/>
    </row>
    <row r="12" spans="1:21" ht="245.1" customHeight="1">
      <c r="A12" s="13"/>
      <c r="B12" s="54" t="s">
        <v>437</v>
      </c>
      <c r="D12" s="55"/>
      <c r="E12" s="231"/>
      <c r="G12" s="134"/>
    </row>
    <row r="13" spans="1:21" ht="28.8">
      <c r="A13" s="13" t="s">
        <v>438</v>
      </c>
      <c r="B13" s="54" t="s">
        <v>439</v>
      </c>
      <c r="D13" s="55"/>
      <c r="E13" s="231"/>
      <c r="G13" s="104"/>
    </row>
    <row r="14" spans="1:21" ht="19.8">
      <c r="A14" s="13"/>
      <c r="B14" s="54"/>
      <c r="E14" s="231"/>
      <c r="G14" s="104"/>
    </row>
    <row r="15" spans="1:21" ht="28.8">
      <c r="A15" s="13" t="s">
        <v>312</v>
      </c>
      <c r="B15" s="54" t="s">
        <v>440</v>
      </c>
      <c r="D15" s="55"/>
      <c r="E15" s="231"/>
      <c r="G15" s="104"/>
    </row>
    <row r="16" spans="1:21" ht="66" customHeight="1">
      <c r="B16" s="82" t="s">
        <v>441</v>
      </c>
      <c r="C16" s="83" t="s">
        <v>442</v>
      </c>
      <c r="D16" s="84">
        <v>33</v>
      </c>
      <c r="E16" s="231"/>
      <c r="F16" s="6">
        <f>D16*E16</f>
        <v>0</v>
      </c>
      <c r="G16" s="104"/>
    </row>
    <row r="17" spans="1:6" ht="55.2" customHeight="1">
      <c r="A17" s="13"/>
      <c r="B17" s="82" t="s">
        <v>443</v>
      </c>
      <c r="C17" s="83" t="s">
        <v>444</v>
      </c>
      <c r="D17" s="84">
        <v>11</v>
      </c>
      <c r="E17" s="231"/>
      <c r="F17" s="6">
        <f t="shared" ref="F17:F41" si="0">D17*E17</f>
        <v>0</v>
      </c>
    </row>
    <row r="18" spans="1:6">
      <c r="A18" s="13"/>
      <c r="B18" s="54"/>
      <c r="D18" s="55"/>
      <c r="E18" s="231"/>
      <c r="F18" s="6">
        <f t="shared" si="0"/>
        <v>0</v>
      </c>
    </row>
    <row r="19" spans="1:6">
      <c r="A19" s="13" t="s">
        <v>319</v>
      </c>
      <c r="B19" s="77" t="s">
        <v>445</v>
      </c>
      <c r="C19" s="3" t="s">
        <v>385</v>
      </c>
      <c r="D19" s="25">
        <v>0.4</v>
      </c>
      <c r="E19" s="231"/>
      <c r="F19" s="6">
        <f t="shared" si="0"/>
        <v>0</v>
      </c>
    </row>
    <row r="20" spans="1:6" ht="43.2">
      <c r="A20" s="13" t="s">
        <v>371</v>
      </c>
      <c r="B20" s="77" t="s">
        <v>446</v>
      </c>
      <c r="C20" s="3" t="s">
        <v>442</v>
      </c>
      <c r="D20" s="25">
        <f>120*D19</f>
        <v>48</v>
      </c>
      <c r="E20" s="231"/>
      <c r="F20" s="6">
        <f t="shared" si="0"/>
        <v>0</v>
      </c>
    </row>
    <row r="21" spans="1:6">
      <c r="A21" s="13" t="s">
        <v>447</v>
      </c>
      <c r="B21" s="77" t="s">
        <v>448</v>
      </c>
      <c r="C21" s="3" t="s">
        <v>335</v>
      </c>
      <c r="D21" s="25">
        <v>12</v>
      </c>
      <c r="E21" s="231"/>
      <c r="F21" s="6">
        <f t="shared" si="0"/>
        <v>0</v>
      </c>
    </row>
    <row r="22" spans="1:6">
      <c r="A22" s="13"/>
      <c r="B22" s="77"/>
      <c r="D22" s="25"/>
      <c r="E22" s="231"/>
      <c r="F22" s="6">
        <f t="shared" si="0"/>
        <v>0</v>
      </c>
    </row>
    <row r="23" spans="1:6" ht="43.2">
      <c r="A23" s="13" t="s">
        <v>449</v>
      </c>
      <c r="B23" s="52" t="s">
        <v>450</v>
      </c>
      <c r="E23" s="231"/>
      <c r="F23" s="6">
        <f t="shared" si="0"/>
        <v>0</v>
      </c>
    </row>
    <row r="24" spans="1:6" ht="244.8">
      <c r="A24" s="13"/>
      <c r="B24" s="54" t="s">
        <v>451</v>
      </c>
      <c r="D24" s="55"/>
      <c r="E24" s="231"/>
      <c r="F24" s="6">
        <f t="shared" si="0"/>
        <v>0</v>
      </c>
    </row>
    <row r="25" spans="1:6" ht="28.8">
      <c r="A25" s="13" t="s">
        <v>319</v>
      </c>
      <c r="B25" s="54" t="s">
        <v>440</v>
      </c>
      <c r="D25" s="55"/>
      <c r="E25" s="231"/>
      <c r="F25" s="6">
        <f t="shared" si="0"/>
        <v>0</v>
      </c>
    </row>
    <row r="26" spans="1:6" ht="43.2">
      <c r="A26" s="13"/>
      <c r="B26" s="82" t="s">
        <v>452</v>
      </c>
      <c r="C26" s="83" t="s">
        <v>442</v>
      </c>
      <c r="D26" s="84">
        <v>38</v>
      </c>
      <c r="E26" s="231"/>
      <c r="F26" s="6">
        <f t="shared" si="0"/>
        <v>0</v>
      </c>
    </row>
    <row r="27" spans="1:6" ht="43.2">
      <c r="A27" s="13"/>
      <c r="B27" s="82" t="s">
        <v>443</v>
      </c>
      <c r="C27" s="83" t="s">
        <v>444</v>
      </c>
      <c r="D27" s="84">
        <v>13</v>
      </c>
      <c r="E27" s="231"/>
      <c r="F27" s="6">
        <f t="shared" si="0"/>
        <v>0</v>
      </c>
    </row>
    <row r="28" spans="1:6">
      <c r="A28" s="13"/>
      <c r="B28" s="54"/>
      <c r="D28" s="55"/>
      <c r="E28" s="231"/>
      <c r="F28" s="6">
        <f t="shared" si="0"/>
        <v>0</v>
      </c>
    </row>
    <row r="29" spans="1:6">
      <c r="A29" s="13" t="s">
        <v>371</v>
      </c>
      <c r="B29" s="77" t="s">
        <v>445</v>
      </c>
      <c r="C29" s="3" t="s">
        <v>385</v>
      </c>
      <c r="D29" s="25">
        <v>1.2</v>
      </c>
      <c r="E29" s="231"/>
      <c r="F29" s="6">
        <f t="shared" si="0"/>
        <v>0</v>
      </c>
    </row>
    <row r="30" spans="1:6" ht="28.8">
      <c r="A30" s="13" t="s">
        <v>447</v>
      </c>
      <c r="B30" s="77" t="s">
        <v>453</v>
      </c>
      <c r="C30" s="3" t="s">
        <v>442</v>
      </c>
      <c r="D30" s="25">
        <f>120*D29</f>
        <v>144</v>
      </c>
      <c r="E30" s="231"/>
      <c r="F30" s="6">
        <f t="shared" si="0"/>
        <v>0</v>
      </c>
    </row>
    <row r="31" spans="1:6">
      <c r="A31" s="13" t="s">
        <v>454</v>
      </c>
      <c r="B31" s="77" t="s">
        <v>455</v>
      </c>
      <c r="C31" s="3" t="s">
        <v>314</v>
      </c>
      <c r="D31" s="25">
        <v>8</v>
      </c>
      <c r="E31" s="231"/>
      <c r="F31" s="6">
        <f t="shared" si="0"/>
        <v>0</v>
      </c>
    </row>
    <row r="32" spans="1:6">
      <c r="A32" s="13"/>
      <c r="B32" s="77"/>
      <c r="D32" s="25"/>
      <c r="E32" s="231"/>
      <c r="F32" s="6">
        <f t="shared" si="0"/>
        <v>0</v>
      </c>
    </row>
    <row r="33" spans="1:7">
      <c r="A33" s="13" t="s">
        <v>456</v>
      </c>
      <c r="B33" s="52" t="s">
        <v>457</v>
      </c>
      <c r="E33" s="231"/>
      <c r="F33" s="6">
        <f t="shared" si="0"/>
        <v>0</v>
      </c>
      <c r="G33" s="8"/>
    </row>
    <row r="34" spans="1:7" ht="273.60000000000002" customHeight="1">
      <c r="A34" s="13"/>
      <c r="B34" s="77" t="s">
        <v>458</v>
      </c>
      <c r="D34" s="25"/>
      <c r="E34" s="231"/>
      <c r="F34" s="6">
        <f t="shared" si="0"/>
        <v>0</v>
      </c>
      <c r="G34" s="8"/>
    </row>
    <row r="35" spans="1:7">
      <c r="A35" s="13" t="s">
        <v>312</v>
      </c>
      <c r="B35" s="135" t="s">
        <v>459</v>
      </c>
      <c r="D35" s="25"/>
      <c r="E35" s="231"/>
      <c r="G35" s="8"/>
    </row>
    <row r="36" spans="1:7">
      <c r="A36" s="13"/>
      <c r="B36" s="82" t="s">
        <v>460</v>
      </c>
      <c r="C36" s="83" t="s">
        <v>314</v>
      </c>
      <c r="D36" s="84">
        <f>'1. pripremni radovi'!D138</f>
        <v>193</v>
      </c>
      <c r="E36" s="231"/>
      <c r="F36" s="6">
        <f t="shared" si="0"/>
        <v>0</v>
      </c>
      <c r="G36" s="8"/>
    </row>
    <row r="37" spans="1:7">
      <c r="A37" s="13"/>
      <c r="B37" s="82" t="s">
        <v>461</v>
      </c>
      <c r="C37" s="83" t="s">
        <v>314</v>
      </c>
      <c r="D37" s="84">
        <f>D36/(12.9*1.2)*55</f>
        <v>685.72351421188637</v>
      </c>
      <c r="E37" s="231"/>
      <c r="F37" s="25">
        <f t="shared" si="0"/>
        <v>0</v>
      </c>
      <c r="G37" s="8"/>
    </row>
    <row r="38" spans="1:7" ht="68.400000000000006" customHeight="1">
      <c r="A38" s="13"/>
      <c r="B38" s="82" t="s">
        <v>462</v>
      </c>
      <c r="C38" s="83" t="s">
        <v>442</v>
      </c>
      <c r="D38" s="84">
        <v>113</v>
      </c>
      <c r="E38" s="231"/>
      <c r="F38" s="6">
        <f t="shared" si="0"/>
        <v>0</v>
      </c>
      <c r="G38" s="8"/>
    </row>
    <row r="39" spans="1:7" ht="58.8" customHeight="1">
      <c r="A39" s="13"/>
      <c r="B39" s="82" t="s">
        <v>443</v>
      </c>
      <c r="C39" s="83" t="s">
        <v>444</v>
      </c>
      <c r="D39" s="84">
        <v>42</v>
      </c>
      <c r="E39" s="231"/>
      <c r="F39" s="6">
        <f t="shared" si="0"/>
        <v>0</v>
      </c>
      <c r="G39" s="8"/>
    </row>
    <row r="40" spans="1:7" ht="28.8">
      <c r="A40" s="13"/>
      <c r="B40" s="82" t="s">
        <v>463</v>
      </c>
      <c r="C40" s="83" t="s">
        <v>442</v>
      </c>
      <c r="D40" s="84">
        <v>125</v>
      </c>
      <c r="E40" s="231"/>
      <c r="F40" s="6">
        <f t="shared" ref="F40" si="1">D40*E40</f>
        <v>0</v>
      </c>
      <c r="G40" s="8"/>
    </row>
    <row r="41" spans="1:7" ht="28.8">
      <c r="A41" s="13"/>
      <c r="B41" s="82" t="s">
        <v>464</v>
      </c>
      <c r="C41" s="83" t="s">
        <v>357</v>
      </c>
      <c r="D41" s="84">
        <v>850</v>
      </c>
      <c r="E41" s="231"/>
      <c r="F41" s="6">
        <f t="shared" si="0"/>
        <v>0</v>
      </c>
      <c r="G41" s="8"/>
    </row>
    <row r="42" spans="1:7">
      <c r="A42" s="13"/>
      <c r="B42" s="82"/>
      <c r="C42" s="83"/>
      <c r="D42" s="84"/>
      <c r="E42" s="231"/>
      <c r="G42" s="8"/>
    </row>
    <row r="43" spans="1:7">
      <c r="A43" s="13" t="s">
        <v>312</v>
      </c>
      <c r="B43" s="135" t="s">
        <v>465</v>
      </c>
      <c r="D43" s="25"/>
      <c r="E43" s="231"/>
      <c r="G43" s="8"/>
    </row>
    <row r="44" spans="1:7">
      <c r="A44" s="13"/>
      <c r="B44" s="82" t="s">
        <v>460</v>
      </c>
      <c r="C44" s="83" t="s">
        <v>314</v>
      </c>
      <c r="D44" s="84">
        <f>'1. pripremni radovi'!D139</f>
        <v>181</v>
      </c>
      <c r="E44" s="231"/>
      <c r="F44" s="6">
        <f t="shared" ref="F44:F49" si="2">D44*E44</f>
        <v>0</v>
      </c>
      <c r="G44" s="8"/>
    </row>
    <row r="45" spans="1:7">
      <c r="A45" s="13"/>
      <c r="B45" s="82" t="s">
        <v>461</v>
      </c>
      <c r="C45" s="83" t="s">
        <v>314</v>
      </c>
      <c r="D45" s="84">
        <f>D44/(12.9*1.2)*55</f>
        <v>643.0878552971576</v>
      </c>
      <c r="E45" s="231"/>
      <c r="F45" s="25">
        <f t="shared" si="2"/>
        <v>0</v>
      </c>
      <c r="G45" s="8"/>
    </row>
    <row r="46" spans="1:7" ht="66" customHeight="1">
      <c r="A46" s="13"/>
      <c r="B46" s="82" t="s">
        <v>466</v>
      </c>
      <c r="C46" s="83" t="s">
        <v>442</v>
      </c>
      <c r="D46" s="84">
        <v>197</v>
      </c>
      <c r="E46" s="231"/>
      <c r="F46" s="6">
        <f t="shared" si="2"/>
        <v>0</v>
      </c>
      <c r="G46" s="8"/>
    </row>
    <row r="47" spans="1:7" ht="57" customHeight="1">
      <c r="A47" s="13"/>
      <c r="B47" s="82" t="s">
        <v>443</v>
      </c>
      <c r="C47" s="83" t="s">
        <v>444</v>
      </c>
      <c r="D47" s="84">
        <v>42</v>
      </c>
      <c r="E47" s="231"/>
      <c r="F47" s="6">
        <f t="shared" si="2"/>
        <v>0</v>
      </c>
      <c r="G47" s="8"/>
    </row>
    <row r="48" spans="1:7">
      <c r="A48" s="13"/>
      <c r="E48" s="12"/>
      <c r="F48" s="6">
        <f t="shared" si="2"/>
        <v>0</v>
      </c>
      <c r="G48" s="8"/>
    </row>
    <row r="49" spans="1:7" ht="43.2">
      <c r="A49" s="13"/>
      <c r="B49" s="82" t="s">
        <v>467</v>
      </c>
      <c r="C49" s="83" t="s">
        <v>357</v>
      </c>
      <c r="D49" s="84">
        <v>850</v>
      </c>
      <c r="E49" s="231"/>
      <c r="F49" s="6">
        <f t="shared" si="2"/>
        <v>0</v>
      </c>
      <c r="G49" s="8"/>
    </row>
    <row r="50" spans="1:7">
      <c r="A50" s="13"/>
      <c r="B50" s="82"/>
      <c r="C50" s="83"/>
      <c r="D50" s="84"/>
      <c r="E50" s="231"/>
      <c r="G50" s="8"/>
    </row>
    <row r="51" spans="1:7">
      <c r="A51" s="13" t="s">
        <v>468</v>
      </c>
      <c r="B51" s="52" t="s">
        <v>469</v>
      </c>
      <c r="E51" s="231"/>
      <c r="F51" s="6">
        <f t="shared" ref="F51:F63" si="3">D51*E51</f>
        <v>0</v>
      </c>
      <c r="G51" s="8"/>
    </row>
    <row r="52" spans="1:7" ht="158.4">
      <c r="A52" s="13"/>
      <c r="B52" s="54" t="s">
        <v>470</v>
      </c>
      <c r="D52" s="55"/>
      <c r="E52" s="231"/>
      <c r="F52" s="6">
        <f t="shared" si="3"/>
        <v>0</v>
      </c>
      <c r="G52" s="8"/>
    </row>
    <row r="53" spans="1:7" ht="39.6" customHeight="1">
      <c r="A53" s="13" t="s">
        <v>319</v>
      </c>
      <c r="B53" s="54" t="s">
        <v>440</v>
      </c>
      <c r="D53" s="55"/>
      <c r="E53" s="231"/>
      <c r="F53" s="6">
        <f t="shared" si="3"/>
        <v>0</v>
      </c>
      <c r="G53" s="8"/>
    </row>
    <row r="54" spans="1:7" ht="49.8" customHeight="1">
      <c r="A54" s="13"/>
      <c r="B54" s="82" t="s">
        <v>471</v>
      </c>
      <c r="C54" s="83" t="s">
        <v>442</v>
      </c>
      <c r="D54" s="84">
        <v>25</v>
      </c>
      <c r="E54" s="231"/>
      <c r="F54" s="6">
        <f t="shared" si="3"/>
        <v>0</v>
      </c>
      <c r="G54" s="8"/>
    </row>
    <row r="55" spans="1:7" ht="43.2">
      <c r="A55" s="13"/>
      <c r="B55" s="82" t="s">
        <v>472</v>
      </c>
      <c r="C55" s="83" t="s">
        <v>444</v>
      </c>
      <c r="D55" s="84">
        <v>6</v>
      </c>
      <c r="E55" s="231"/>
      <c r="F55" s="6">
        <f t="shared" si="3"/>
        <v>0</v>
      </c>
      <c r="G55" s="8"/>
    </row>
    <row r="56" spans="1:7">
      <c r="A56" s="13"/>
      <c r="B56" s="54"/>
      <c r="D56" s="55"/>
      <c r="E56" s="231"/>
      <c r="F56" s="6">
        <f t="shared" si="3"/>
        <v>0</v>
      </c>
      <c r="G56" s="8"/>
    </row>
    <row r="57" spans="1:7">
      <c r="A57" s="13" t="s">
        <v>371</v>
      </c>
      <c r="B57" s="77" t="s">
        <v>445</v>
      </c>
      <c r="C57" s="3" t="s">
        <v>385</v>
      </c>
      <c r="D57" s="25">
        <v>1.5</v>
      </c>
      <c r="E57" s="231"/>
      <c r="F57" s="6">
        <f t="shared" si="3"/>
        <v>0</v>
      </c>
      <c r="G57" s="8"/>
    </row>
    <row r="58" spans="1:7">
      <c r="A58" s="13" t="s">
        <v>447</v>
      </c>
      <c r="B58" s="77" t="s">
        <v>473</v>
      </c>
      <c r="C58" s="3" t="s">
        <v>442</v>
      </c>
      <c r="D58" s="25">
        <f>120*D57</f>
        <v>180</v>
      </c>
      <c r="E58" s="231"/>
      <c r="F58" s="6">
        <f t="shared" si="3"/>
        <v>0</v>
      </c>
      <c r="G58" s="8"/>
    </row>
    <row r="59" spans="1:7">
      <c r="A59" s="13" t="s">
        <v>454</v>
      </c>
      <c r="B59" s="77" t="s">
        <v>474</v>
      </c>
      <c r="C59" s="3" t="s">
        <v>314</v>
      </c>
      <c r="D59" s="25">
        <v>8</v>
      </c>
      <c r="E59" s="231"/>
      <c r="F59" s="6">
        <f t="shared" si="3"/>
        <v>0</v>
      </c>
      <c r="G59" s="8"/>
    </row>
    <row r="60" spans="1:7">
      <c r="A60" s="13"/>
      <c r="B60" s="77"/>
      <c r="D60" s="25"/>
      <c r="E60" s="231"/>
      <c r="F60" s="6">
        <f t="shared" si="3"/>
        <v>0</v>
      </c>
      <c r="G60" s="8"/>
    </row>
    <row r="61" spans="1:7">
      <c r="A61" s="13" t="s">
        <v>475</v>
      </c>
      <c r="B61" s="52" t="s">
        <v>476</v>
      </c>
      <c r="E61" s="231"/>
      <c r="F61" s="6">
        <f t="shared" si="3"/>
        <v>0</v>
      </c>
      <c r="G61" s="8"/>
    </row>
    <row r="62" spans="1:7" ht="144">
      <c r="A62" s="13"/>
      <c r="B62" s="54" t="s">
        <v>477</v>
      </c>
      <c r="D62" s="55"/>
      <c r="E62" s="231"/>
      <c r="F62" s="6">
        <f t="shared" si="3"/>
        <v>0</v>
      </c>
      <c r="G62" s="8"/>
    </row>
    <row r="63" spans="1:7">
      <c r="A63" s="13"/>
      <c r="B63" s="77"/>
      <c r="C63" s="3" t="s">
        <v>444</v>
      </c>
      <c r="D63" s="25">
        <v>30</v>
      </c>
      <c r="E63" s="231"/>
      <c r="F63" s="6">
        <f t="shared" si="3"/>
        <v>0</v>
      </c>
      <c r="G63" s="8"/>
    </row>
    <row r="64" spans="1:7">
      <c r="A64" s="13"/>
      <c r="B64" s="77"/>
      <c r="D64" s="25"/>
      <c r="E64" s="26"/>
      <c r="G64" s="8"/>
    </row>
    <row r="65" spans="1:6">
      <c r="A65" s="13"/>
      <c r="B65" s="77"/>
      <c r="D65" s="25"/>
      <c r="E65" s="26"/>
    </row>
    <row r="66" spans="1:6">
      <c r="A66" s="13"/>
      <c r="B66" s="57"/>
      <c r="D66" s="25"/>
      <c r="E66" s="26"/>
      <c r="F66" s="58"/>
    </row>
    <row r="67" spans="1:6" s="2" customFormat="1" ht="28.8">
      <c r="A67" s="61" t="s">
        <v>478</v>
      </c>
      <c r="B67" s="70" t="s">
        <v>479</v>
      </c>
      <c r="C67" s="63"/>
      <c r="D67" s="63"/>
      <c r="E67" s="63"/>
      <c r="F67" s="64">
        <f>SUM(F11:F66)</f>
        <v>0</v>
      </c>
    </row>
    <row r="68" spans="1:6" s="2" customFormat="1" ht="15" customHeight="1">
      <c r="A68" s="48"/>
      <c r="B68" s="49"/>
      <c r="C68" s="50"/>
      <c r="D68" s="50"/>
      <c r="E68" s="50"/>
      <c r="F68" s="51"/>
    </row>
  </sheetData>
  <sheetProtection sheet="1" objects="1" scenarios="1"/>
  <mergeCells count="1">
    <mergeCell ref="G2:U3"/>
  </mergeCells>
  <pageMargins left="0.70866141732283505" right="0.70866141732283505" top="0.74803149606299202" bottom="0.74803149606299202" header="0.31496062992126" footer="0.31496062992126"/>
  <pageSetup paperSize="9" scale="89" orientation="portrait" r:id="rId1"/>
  <rowBreaks count="3" manualBreakCount="3">
    <brk id="22" max="5" man="1"/>
    <brk id="32" max="5" man="1"/>
    <brk id="50"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64"/>
  <sheetViews>
    <sheetView showZeros="0" view="pageBreakPreview" zoomScaleNormal="100" zoomScaleSheetLayoutView="100" workbookViewId="0">
      <selection activeCell="C30" sqref="C30"/>
    </sheetView>
  </sheetViews>
  <sheetFormatPr defaultColWidth="9.33203125" defaultRowHeight="14.4"/>
  <cols>
    <col min="1" max="1" width="6.44140625" style="4" customWidth="1"/>
    <col min="2" max="2" width="40.6640625" style="5" customWidth="1"/>
    <col min="3" max="3" width="7.5546875" style="3" customWidth="1"/>
    <col min="4" max="4" width="8.5546875" style="6" customWidth="1"/>
    <col min="5" max="5" width="11.88671875" style="6" customWidth="1"/>
    <col min="6" max="6" width="14.6640625" style="6" customWidth="1"/>
    <col min="7" max="7" width="43.6640625" style="7" customWidth="1"/>
    <col min="8" max="8" width="11.33203125" style="8" customWidth="1"/>
    <col min="9" max="10" width="6.33203125" style="8" customWidth="1"/>
    <col min="11" max="11" width="6" style="8" customWidth="1"/>
    <col min="12" max="12" width="6.6640625" style="8" customWidth="1"/>
    <col min="13" max="13" width="5.6640625" style="8" customWidth="1"/>
    <col min="14" max="16384" width="9.33203125" style="8"/>
  </cols>
  <sheetData>
    <row r="1" spans="1:21" s="1" customFormat="1" ht="12.75" customHeight="1">
      <c r="A1" s="9"/>
      <c r="B1" s="10"/>
      <c r="C1" s="11"/>
      <c r="D1" s="12"/>
      <c r="E1" s="12"/>
      <c r="F1" s="12"/>
    </row>
    <row r="2" spans="1:21" s="1" customFormat="1" ht="29.7" customHeight="1">
      <c r="A2" s="43" t="s">
        <v>294</v>
      </c>
      <c r="B2" s="44" t="s">
        <v>295</v>
      </c>
      <c r="C2" s="44" t="s">
        <v>296</v>
      </c>
      <c r="D2" s="44" t="s">
        <v>297</v>
      </c>
      <c r="E2" s="45" t="s">
        <v>298</v>
      </c>
      <c r="F2" s="45" t="s">
        <v>299</v>
      </c>
      <c r="G2" s="270"/>
      <c r="H2" s="270"/>
      <c r="I2" s="270"/>
      <c r="J2" s="270"/>
      <c r="K2" s="270"/>
      <c r="L2" s="270"/>
      <c r="M2" s="270"/>
      <c r="N2" s="270"/>
      <c r="O2" s="270"/>
      <c r="P2" s="270"/>
      <c r="Q2" s="270"/>
      <c r="R2" s="270"/>
      <c r="S2" s="270"/>
      <c r="T2" s="270"/>
      <c r="U2" s="270"/>
    </row>
    <row r="3" spans="1:21" s="2" customFormat="1" ht="15" customHeight="1">
      <c r="A3" s="48"/>
      <c r="B3" s="49"/>
      <c r="C3" s="50"/>
      <c r="D3" s="50"/>
      <c r="E3" s="50"/>
      <c r="F3" s="51"/>
      <c r="G3" s="23"/>
      <c r="H3" s="23"/>
      <c r="I3" s="23"/>
      <c r="J3" s="65"/>
      <c r="K3" s="65"/>
      <c r="L3" s="65"/>
      <c r="M3" s="66"/>
      <c r="N3" s="66"/>
      <c r="O3" s="66"/>
      <c r="P3" s="66"/>
      <c r="Q3" s="66"/>
      <c r="R3" s="66"/>
      <c r="S3" s="66"/>
    </row>
    <row r="4" spans="1:21" s="2" customFormat="1" ht="15" customHeight="1">
      <c r="A4" s="48" t="s">
        <v>480</v>
      </c>
      <c r="B4" s="49" t="s">
        <v>481</v>
      </c>
      <c r="C4" s="50"/>
      <c r="D4" s="50"/>
      <c r="E4" s="50"/>
      <c r="F4" s="51"/>
      <c r="G4" s="23"/>
      <c r="H4" s="23"/>
      <c r="I4" s="23"/>
      <c r="J4" s="65"/>
      <c r="K4" s="65"/>
      <c r="L4" s="65"/>
      <c r="M4" s="66"/>
      <c r="N4" s="66"/>
      <c r="O4" s="66"/>
      <c r="P4" s="66"/>
      <c r="Q4" s="66"/>
      <c r="R4" s="66"/>
      <c r="S4" s="66"/>
    </row>
    <row r="5" spans="1:21">
      <c r="A5" s="13"/>
      <c r="B5" s="57"/>
      <c r="E5" s="26"/>
      <c r="F5" s="58"/>
      <c r="G5" s="8"/>
    </row>
    <row r="6" spans="1:21">
      <c r="A6" s="102" t="s">
        <v>482</v>
      </c>
      <c r="B6" s="49" t="s">
        <v>483</v>
      </c>
      <c r="C6" s="50"/>
      <c r="D6" s="50"/>
      <c r="E6" s="50"/>
      <c r="F6" s="103"/>
      <c r="G6" s="8"/>
    </row>
    <row r="7" spans="1:21">
      <c r="A7" s="13"/>
      <c r="B7" s="57"/>
      <c r="E7" s="26"/>
      <c r="F7" s="58"/>
      <c r="G7" s="8"/>
    </row>
    <row r="8" spans="1:21" ht="28.8">
      <c r="A8" s="13" t="s">
        <v>484</v>
      </c>
      <c r="B8" s="52" t="s">
        <v>485</v>
      </c>
      <c r="E8" s="231"/>
      <c r="F8" s="6">
        <f t="shared" ref="F8:F75" si="0">E8*D8</f>
        <v>0</v>
      </c>
      <c r="G8" s="8"/>
    </row>
    <row r="9" spans="1:21" ht="129.6">
      <c r="A9" s="13"/>
      <c r="B9" s="54" t="s">
        <v>486</v>
      </c>
      <c r="D9" s="55"/>
      <c r="E9" s="231"/>
      <c r="F9" s="6">
        <f t="shared" si="0"/>
        <v>0</v>
      </c>
      <c r="G9" s="104"/>
    </row>
    <row r="10" spans="1:21" ht="28.8">
      <c r="A10" s="56" t="s">
        <v>312</v>
      </c>
      <c r="B10" s="54" t="s">
        <v>487</v>
      </c>
      <c r="C10" s="3" t="s">
        <v>385</v>
      </c>
      <c r="D10" s="25">
        <v>4.8</v>
      </c>
      <c r="E10" s="237"/>
      <c r="F10" s="6">
        <f t="shared" si="0"/>
        <v>0</v>
      </c>
      <c r="G10" s="105"/>
    </row>
    <row r="11" spans="1:21" ht="19.8">
      <c r="A11" s="56"/>
      <c r="B11" s="54"/>
      <c r="D11" s="25"/>
      <c r="E11" s="237"/>
      <c r="F11" s="6">
        <f t="shared" si="0"/>
        <v>0</v>
      </c>
      <c r="G11" s="105"/>
    </row>
    <row r="12" spans="1:21" ht="19.8">
      <c r="A12" s="13" t="s">
        <v>488</v>
      </c>
      <c r="B12" s="52" t="s">
        <v>489</v>
      </c>
      <c r="E12" s="231"/>
      <c r="F12" s="6">
        <f t="shared" si="0"/>
        <v>0</v>
      </c>
      <c r="G12" s="105"/>
    </row>
    <row r="13" spans="1:21" ht="158.4">
      <c r="A13" s="13"/>
      <c r="B13" s="54" t="s">
        <v>490</v>
      </c>
      <c r="D13" s="55"/>
      <c r="E13" s="231"/>
      <c r="F13" s="6">
        <f t="shared" si="0"/>
        <v>0</v>
      </c>
      <c r="G13" s="105"/>
    </row>
    <row r="14" spans="1:21" ht="19.8">
      <c r="A14" s="56" t="s">
        <v>312</v>
      </c>
      <c r="B14" s="54" t="s">
        <v>491</v>
      </c>
      <c r="C14" s="3" t="s">
        <v>385</v>
      </c>
      <c r="D14" s="25">
        <v>1.5</v>
      </c>
      <c r="E14" s="237"/>
      <c r="F14" s="6">
        <f t="shared" si="0"/>
        <v>0</v>
      </c>
      <c r="G14" s="105"/>
    </row>
    <row r="15" spans="1:21">
      <c r="A15" s="13"/>
      <c r="B15" s="57"/>
      <c r="E15" s="231"/>
      <c r="F15" s="6">
        <f t="shared" si="0"/>
        <v>0</v>
      </c>
      <c r="G15" s="8"/>
    </row>
    <row r="16" spans="1:21" ht="43.2">
      <c r="A16" s="13" t="s">
        <v>492</v>
      </c>
      <c r="B16" s="1" t="s">
        <v>493</v>
      </c>
      <c r="E16" s="231"/>
      <c r="F16" s="6">
        <f t="shared" si="0"/>
        <v>0</v>
      </c>
      <c r="G16" s="8"/>
    </row>
    <row r="17" spans="1:6" ht="115.2">
      <c r="A17" s="13"/>
      <c r="B17" s="54" t="s">
        <v>494</v>
      </c>
      <c r="D17" s="25"/>
      <c r="E17" s="231"/>
      <c r="F17" s="6">
        <f t="shared" si="0"/>
        <v>0</v>
      </c>
    </row>
    <row r="18" spans="1:6" ht="43.2">
      <c r="A18" s="56" t="s">
        <v>312</v>
      </c>
      <c r="B18" s="13" t="s">
        <v>495</v>
      </c>
      <c r="C18" s="8"/>
      <c r="D18" s="8"/>
      <c r="E18" s="236"/>
      <c r="F18" s="6">
        <f t="shared" si="0"/>
        <v>0</v>
      </c>
    </row>
    <row r="19" spans="1:6">
      <c r="A19" s="56"/>
      <c r="B19" s="216" t="s">
        <v>391</v>
      </c>
      <c r="C19" s="3" t="s">
        <v>314</v>
      </c>
      <c r="D19" s="25">
        <f>'1. pripremni radovi'!D119</f>
        <v>5.5</v>
      </c>
      <c r="E19" s="231"/>
      <c r="F19" s="6">
        <f t="shared" si="0"/>
        <v>0</v>
      </c>
    </row>
    <row r="20" spans="1:6">
      <c r="A20" s="56"/>
      <c r="B20" s="216" t="s">
        <v>496</v>
      </c>
      <c r="C20" s="3" t="s">
        <v>314</v>
      </c>
      <c r="D20" s="25">
        <f>'1. pripremni radovi'!D120</f>
        <v>204</v>
      </c>
      <c r="E20" s="231"/>
      <c r="F20" s="6">
        <f t="shared" si="0"/>
        <v>0</v>
      </c>
    </row>
    <row r="21" spans="1:6">
      <c r="A21" s="56"/>
      <c r="B21" s="13"/>
      <c r="D21" s="25">
        <f>'1. pripremni radovi'!D121</f>
        <v>0</v>
      </c>
      <c r="E21" s="231"/>
      <c r="F21" s="6">
        <f t="shared" si="0"/>
        <v>0</v>
      </c>
    </row>
    <row r="22" spans="1:6">
      <c r="A22" s="56" t="s">
        <v>319</v>
      </c>
      <c r="B22" s="57" t="s">
        <v>393</v>
      </c>
      <c r="C22" s="3" t="s">
        <v>314</v>
      </c>
      <c r="D22" s="25">
        <f>'1. pripremni radovi'!D122</f>
        <v>77</v>
      </c>
      <c r="E22" s="231"/>
      <c r="F22" s="6">
        <f t="shared" si="0"/>
        <v>0</v>
      </c>
    </row>
    <row r="23" spans="1:6">
      <c r="A23" s="56" t="s">
        <v>394</v>
      </c>
      <c r="B23" s="57" t="s">
        <v>396</v>
      </c>
      <c r="C23" s="3" t="s">
        <v>314</v>
      </c>
      <c r="D23" s="25">
        <f>'1. pripremni radovi'!D123</f>
        <v>14.6</v>
      </c>
      <c r="E23" s="231"/>
      <c r="F23" s="6">
        <f t="shared" si="0"/>
        <v>0</v>
      </c>
    </row>
    <row r="24" spans="1:6">
      <c r="A24" s="56" t="s">
        <v>399</v>
      </c>
      <c r="B24" s="57" t="s">
        <v>400</v>
      </c>
      <c r="C24" s="3" t="s">
        <v>314</v>
      </c>
      <c r="D24" s="25">
        <f>'1. pripremni radovi'!D124</f>
        <v>0</v>
      </c>
      <c r="E24" s="231"/>
      <c r="F24" s="6">
        <f t="shared" si="0"/>
        <v>0</v>
      </c>
    </row>
    <row r="25" spans="1:6">
      <c r="A25" s="56" t="s">
        <v>401</v>
      </c>
      <c r="B25" s="57" t="s">
        <v>402</v>
      </c>
      <c r="C25" s="3" t="s">
        <v>314</v>
      </c>
      <c r="D25" s="25">
        <f>'1. pripremni radovi'!D130</f>
        <v>0</v>
      </c>
      <c r="E25" s="231"/>
      <c r="F25" s="6">
        <f t="shared" si="0"/>
        <v>0</v>
      </c>
    </row>
    <row r="26" spans="1:6">
      <c r="A26" s="56" t="s">
        <v>403</v>
      </c>
      <c r="B26" s="57" t="s">
        <v>404</v>
      </c>
      <c r="C26" s="3" t="s">
        <v>314</v>
      </c>
      <c r="D26" s="25">
        <f>'1. pripremni radovi'!D131</f>
        <v>6.6</v>
      </c>
      <c r="E26" s="231"/>
      <c r="F26" s="6">
        <f t="shared" si="0"/>
        <v>0</v>
      </c>
    </row>
    <row r="27" spans="1:6">
      <c r="A27" s="56" t="s">
        <v>403</v>
      </c>
      <c r="B27" s="57" t="s">
        <v>497</v>
      </c>
      <c r="C27" s="3" t="s">
        <v>314</v>
      </c>
      <c r="D27" s="25">
        <f>'1. pripremni radovi'!D132</f>
        <v>2</v>
      </c>
      <c r="E27" s="231"/>
      <c r="F27" s="6">
        <f t="shared" si="0"/>
        <v>0</v>
      </c>
    </row>
    <row r="28" spans="1:6">
      <c r="A28" s="56" t="s">
        <v>447</v>
      </c>
      <c r="B28" s="57" t="s">
        <v>498</v>
      </c>
      <c r="C28" s="3" t="s">
        <v>314</v>
      </c>
      <c r="D28" s="25">
        <f>'1. pripremni radovi'!D133</f>
        <v>104</v>
      </c>
      <c r="E28" s="231"/>
      <c r="F28" s="6">
        <f t="shared" si="0"/>
        <v>0</v>
      </c>
    </row>
    <row r="29" spans="1:6" ht="24" customHeight="1">
      <c r="A29" s="13" t="s">
        <v>499</v>
      </c>
      <c r="B29" s="52" t="s">
        <v>500</v>
      </c>
      <c r="E29" s="231"/>
      <c r="F29" s="6">
        <f t="shared" si="0"/>
        <v>0</v>
      </c>
    </row>
    <row r="30" spans="1:6" ht="251.4" customHeight="1">
      <c r="A30" s="13"/>
      <c r="B30" s="54" t="s">
        <v>501</v>
      </c>
      <c r="E30" s="231"/>
      <c r="F30" s="6">
        <f t="shared" si="0"/>
        <v>0</v>
      </c>
    </row>
    <row r="31" spans="1:6">
      <c r="A31" s="13"/>
      <c r="B31" s="54"/>
      <c r="C31" s="3" t="s">
        <v>444</v>
      </c>
      <c r="D31" s="25">
        <v>10</v>
      </c>
      <c r="E31" s="231"/>
      <c r="F31" s="6">
        <f t="shared" si="0"/>
        <v>0</v>
      </c>
    </row>
    <row r="32" spans="1:6">
      <c r="A32" s="13"/>
      <c r="B32" s="57"/>
      <c r="D32" s="25"/>
      <c r="E32" s="231"/>
      <c r="F32" s="6">
        <f t="shared" si="0"/>
        <v>0</v>
      </c>
    </row>
    <row r="33" spans="1:7" ht="24" customHeight="1">
      <c r="A33" s="13" t="s">
        <v>502</v>
      </c>
      <c r="B33" s="1" t="s">
        <v>503</v>
      </c>
      <c r="E33" s="231"/>
      <c r="F33" s="6">
        <f t="shared" si="0"/>
        <v>0</v>
      </c>
      <c r="G33" s="8"/>
    </row>
    <row r="34" spans="1:7" ht="409.6">
      <c r="A34" s="13"/>
      <c r="B34" s="54" t="s">
        <v>504</v>
      </c>
      <c r="D34" s="55"/>
      <c r="E34" s="231"/>
      <c r="F34" s="6">
        <f t="shared" si="0"/>
        <v>0</v>
      </c>
      <c r="G34" s="107"/>
    </row>
    <row r="35" spans="1:7" ht="297.60000000000002" customHeight="1">
      <c r="A35" s="13"/>
      <c r="B35" s="54" t="s">
        <v>505</v>
      </c>
      <c r="D35" s="55"/>
      <c r="E35" s="231"/>
      <c r="F35" s="6">
        <f t="shared" si="0"/>
        <v>0</v>
      </c>
      <c r="G35" s="107"/>
    </row>
    <row r="36" spans="1:7">
      <c r="A36" s="56"/>
      <c r="B36" s="215" t="s">
        <v>506</v>
      </c>
      <c r="C36" s="3" t="s">
        <v>314</v>
      </c>
      <c r="D36" s="25">
        <f>'1. pripremni radovi'!D101+'1. pripremni radovi'!D103+'1. pripremni radovi'!D106+'1. pripremni radovi'!D109+'1. pripremni radovi'!D112+'1. pripremni radovi'!D114</f>
        <v>502.6</v>
      </c>
      <c r="E36" s="231"/>
      <c r="F36" s="6">
        <f t="shared" si="0"/>
        <v>0</v>
      </c>
      <c r="G36" s="8"/>
    </row>
    <row r="37" spans="1:7">
      <c r="A37" s="56"/>
      <c r="B37" s="219" t="s">
        <v>507</v>
      </c>
      <c r="C37" s="3" t="s">
        <v>357</v>
      </c>
      <c r="D37" s="81">
        <f>4*D36</f>
        <v>2010.4</v>
      </c>
      <c r="E37" s="231"/>
      <c r="F37" s="6">
        <f t="shared" si="0"/>
        <v>0</v>
      </c>
      <c r="G37" s="8"/>
    </row>
    <row r="38" spans="1:7">
      <c r="A38" s="13"/>
      <c r="B38" s="76"/>
      <c r="D38" s="25"/>
      <c r="E38" s="231"/>
      <c r="F38" s="6">
        <f t="shared" si="0"/>
        <v>0</v>
      </c>
      <c r="G38" s="8"/>
    </row>
    <row r="39" spans="1:7" ht="30">
      <c r="A39" s="13" t="s">
        <v>508</v>
      </c>
      <c r="B39" s="52" t="s">
        <v>509</v>
      </c>
      <c r="E39" s="231"/>
      <c r="F39" s="6">
        <f t="shared" si="0"/>
        <v>0</v>
      </c>
      <c r="G39" s="108"/>
    </row>
    <row r="40" spans="1:7" ht="44.4">
      <c r="A40" s="56"/>
      <c r="B40" s="54" t="s">
        <v>510</v>
      </c>
      <c r="D40" s="25"/>
      <c r="E40" s="231"/>
      <c r="F40" s="6">
        <f t="shared" si="0"/>
        <v>0</v>
      </c>
      <c r="G40" s="8"/>
    </row>
    <row r="41" spans="1:7" ht="267.60000000000002" customHeight="1">
      <c r="A41" s="56"/>
      <c r="B41" s="214" t="s">
        <v>511</v>
      </c>
      <c r="D41" s="25"/>
      <c r="E41" s="231">
        <v>0</v>
      </c>
      <c r="F41" s="6">
        <f t="shared" si="0"/>
        <v>0</v>
      </c>
      <c r="G41" s="108"/>
    </row>
    <row r="42" spans="1:7" ht="129.6">
      <c r="A42" s="56"/>
      <c r="B42" s="214" t="s">
        <v>512</v>
      </c>
      <c r="D42" s="25"/>
      <c r="E42" s="231"/>
      <c r="F42" s="6">
        <f t="shared" si="0"/>
        <v>0</v>
      </c>
      <c r="G42" s="8"/>
    </row>
    <row r="43" spans="1:7" ht="261" customHeight="1">
      <c r="A43" s="56"/>
      <c r="B43" s="214" t="s">
        <v>513</v>
      </c>
      <c r="D43" s="25"/>
      <c r="E43" s="231">
        <v>0</v>
      </c>
      <c r="F43" s="6">
        <f t="shared" si="0"/>
        <v>0</v>
      </c>
      <c r="G43" s="8"/>
    </row>
    <row r="44" spans="1:7" ht="134.4" customHeight="1">
      <c r="A44" s="56"/>
      <c r="B44" s="109" t="s">
        <v>514</v>
      </c>
      <c r="C44" s="8"/>
      <c r="D44" s="8"/>
      <c r="E44" s="231"/>
      <c r="F44" s="6">
        <f t="shared" si="0"/>
        <v>0</v>
      </c>
      <c r="G44" s="8"/>
    </row>
    <row r="45" spans="1:7">
      <c r="A45" s="56"/>
      <c r="B45" s="220" t="s">
        <v>515</v>
      </c>
      <c r="C45" s="3" t="s">
        <v>314</v>
      </c>
      <c r="D45" s="25">
        <v>16</v>
      </c>
      <c r="E45" s="231"/>
      <c r="F45" s="6">
        <f t="shared" si="0"/>
        <v>0</v>
      </c>
      <c r="G45" s="8"/>
    </row>
    <row r="46" spans="1:7">
      <c r="A46" s="56"/>
      <c r="B46" s="220" t="s">
        <v>516</v>
      </c>
      <c r="C46" s="3" t="s">
        <v>314</v>
      </c>
      <c r="D46" s="25">
        <v>2</v>
      </c>
      <c r="E46" s="231"/>
      <c r="F46" s="6">
        <f t="shared" si="0"/>
        <v>0</v>
      </c>
      <c r="G46" s="8"/>
    </row>
    <row r="47" spans="1:7">
      <c r="A47" s="56"/>
      <c r="B47" s="109"/>
      <c r="D47" s="25"/>
      <c r="E47" s="231"/>
      <c r="F47" s="6">
        <f t="shared" si="0"/>
        <v>0</v>
      </c>
      <c r="G47" s="8"/>
    </row>
    <row r="48" spans="1:7">
      <c r="A48" s="13" t="s">
        <v>517</v>
      </c>
      <c r="B48" s="52" t="s">
        <v>518</v>
      </c>
      <c r="E48" s="231"/>
      <c r="F48" s="6">
        <f t="shared" si="0"/>
        <v>0</v>
      </c>
      <c r="G48" s="8"/>
    </row>
    <row r="49" spans="1:7" ht="259.2">
      <c r="A49" s="13"/>
      <c r="B49" s="77" t="s">
        <v>519</v>
      </c>
      <c r="D49" s="25"/>
      <c r="E49" s="231"/>
      <c r="F49" s="6">
        <f t="shared" si="0"/>
        <v>0</v>
      </c>
      <c r="G49" s="8"/>
    </row>
    <row r="50" spans="1:7">
      <c r="A50" s="13"/>
      <c r="B50" s="220" t="s">
        <v>520</v>
      </c>
      <c r="C50" s="3" t="s">
        <v>314</v>
      </c>
      <c r="D50" s="25">
        <f>'1. pripremni radovi'!D133</f>
        <v>104</v>
      </c>
      <c r="E50" s="231"/>
      <c r="F50" s="6">
        <f t="shared" si="0"/>
        <v>0</v>
      </c>
      <c r="G50" s="8"/>
    </row>
    <row r="51" spans="1:7">
      <c r="A51" s="56"/>
      <c r="B51" s="109"/>
      <c r="D51" s="25"/>
      <c r="E51" s="231"/>
      <c r="F51" s="6">
        <f t="shared" si="0"/>
        <v>0</v>
      </c>
      <c r="G51" s="8"/>
    </row>
    <row r="52" spans="1:7" ht="19.2" customHeight="1">
      <c r="A52" s="13" t="s">
        <v>521</v>
      </c>
      <c r="B52" s="52" t="s">
        <v>522</v>
      </c>
      <c r="E52" s="231"/>
      <c r="F52" s="6">
        <f t="shared" si="0"/>
        <v>0</v>
      </c>
      <c r="G52" s="8"/>
    </row>
    <row r="53" spans="1:7" ht="129.6">
      <c r="A53" s="13"/>
      <c r="B53" s="54" t="s">
        <v>523</v>
      </c>
      <c r="D53" s="25"/>
      <c r="E53" s="231">
        <v>0</v>
      </c>
      <c r="F53" s="6">
        <f t="shared" si="0"/>
        <v>0</v>
      </c>
      <c r="G53" s="106"/>
    </row>
    <row r="54" spans="1:7" ht="19.5" customHeight="1">
      <c r="A54" s="56" t="s">
        <v>312</v>
      </c>
      <c r="B54" s="76" t="s">
        <v>524</v>
      </c>
      <c r="D54" s="25"/>
      <c r="E54" s="231"/>
      <c r="F54" s="6">
        <f t="shared" si="0"/>
        <v>0</v>
      </c>
      <c r="G54" s="271"/>
    </row>
    <row r="55" spans="1:7" ht="19.5" customHeight="1">
      <c r="A55" s="56"/>
      <c r="B55" s="57" t="s">
        <v>525</v>
      </c>
      <c r="C55" s="3" t="s">
        <v>357</v>
      </c>
      <c r="D55" s="81">
        <f>'1. pripremni radovi'!D67</f>
        <v>7</v>
      </c>
      <c r="E55" s="231"/>
      <c r="F55" s="6">
        <f t="shared" si="0"/>
        <v>0</v>
      </c>
      <c r="G55" s="271"/>
    </row>
    <row r="56" spans="1:7" ht="19.5" customHeight="1">
      <c r="A56" s="56"/>
      <c r="B56" s="57" t="s">
        <v>526</v>
      </c>
      <c r="C56" s="3" t="s">
        <v>335</v>
      </c>
      <c r="D56" s="25">
        <v>7</v>
      </c>
      <c r="E56" s="231"/>
      <c r="F56" s="6">
        <f t="shared" si="0"/>
        <v>0</v>
      </c>
      <c r="G56" s="271"/>
    </row>
    <row r="57" spans="1:7" ht="19.5" customHeight="1">
      <c r="A57" s="56" t="s">
        <v>319</v>
      </c>
      <c r="B57" s="76" t="s">
        <v>369</v>
      </c>
      <c r="D57" s="25"/>
      <c r="E57" s="231"/>
      <c r="F57" s="6">
        <f t="shared" si="0"/>
        <v>0</v>
      </c>
      <c r="G57" s="271"/>
    </row>
    <row r="58" spans="1:7" ht="19.8">
      <c r="A58" s="56"/>
      <c r="B58" s="76" t="s">
        <v>526</v>
      </c>
      <c r="C58" s="3" t="s">
        <v>335</v>
      </c>
      <c r="D58" s="25">
        <f>'1. pripremni radovi'!D78</f>
        <v>1</v>
      </c>
      <c r="E58" s="231"/>
      <c r="F58" s="6">
        <f t="shared" si="0"/>
        <v>0</v>
      </c>
      <c r="G58" s="104"/>
    </row>
    <row r="59" spans="1:7" ht="19.8">
      <c r="A59" s="56"/>
      <c r="B59" s="57" t="s">
        <v>527</v>
      </c>
      <c r="C59" s="3" t="s">
        <v>357</v>
      </c>
      <c r="D59" s="81">
        <f>'1. pripremni radovi'!D79</f>
        <v>1</v>
      </c>
      <c r="E59" s="231"/>
      <c r="F59" s="6">
        <f t="shared" si="0"/>
        <v>0</v>
      </c>
      <c r="G59" s="104"/>
    </row>
    <row r="60" spans="1:7" ht="19.8">
      <c r="A60" s="56" t="s">
        <v>371</v>
      </c>
      <c r="B60" s="76" t="s">
        <v>372</v>
      </c>
      <c r="D60" s="25"/>
      <c r="E60" s="231"/>
      <c r="F60" s="6">
        <f t="shared" si="0"/>
        <v>0</v>
      </c>
      <c r="G60" s="104"/>
    </row>
    <row r="61" spans="1:7" ht="19.8">
      <c r="A61" s="56"/>
      <c r="B61" s="57" t="s">
        <v>526</v>
      </c>
      <c r="C61" s="3" t="s">
        <v>335</v>
      </c>
      <c r="D61" s="25">
        <f>'1. pripremni radovi'!D81</f>
        <v>17</v>
      </c>
      <c r="E61" s="231"/>
      <c r="F61" s="6">
        <f t="shared" si="0"/>
        <v>0</v>
      </c>
      <c r="G61" s="104"/>
    </row>
    <row r="62" spans="1:7" ht="19.8">
      <c r="A62" s="13"/>
      <c r="B62" s="214" t="s">
        <v>528</v>
      </c>
      <c r="C62" s="3" t="s">
        <v>357</v>
      </c>
      <c r="D62" s="81">
        <f>'1. pripremni radovi'!D82</f>
        <v>7</v>
      </c>
      <c r="E62" s="231"/>
      <c r="F62" s="6">
        <f t="shared" si="0"/>
        <v>0</v>
      </c>
      <c r="G62" s="104"/>
    </row>
    <row r="63" spans="1:7" ht="28.8">
      <c r="A63" s="13"/>
      <c r="B63" s="214" t="s">
        <v>529</v>
      </c>
      <c r="C63" s="3" t="s">
        <v>357</v>
      </c>
      <c r="D63" s="81">
        <f>'1. pripremni radovi'!D83</f>
        <v>6</v>
      </c>
      <c r="E63" s="231"/>
      <c r="F63" s="6">
        <f t="shared" si="0"/>
        <v>0</v>
      </c>
      <c r="G63" s="106"/>
    </row>
    <row r="64" spans="1:7" ht="19.8">
      <c r="A64" s="13"/>
      <c r="B64" s="214" t="s">
        <v>530</v>
      </c>
      <c r="C64" s="3" t="s">
        <v>357</v>
      </c>
      <c r="D64" s="81">
        <f>'1. pripremni radovi'!D84</f>
        <v>1</v>
      </c>
      <c r="E64" s="231"/>
      <c r="F64" s="6">
        <f t="shared" si="0"/>
        <v>0</v>
      </c>
      <c r="G64" s="106"/>
    </row>
    <row r="65" spans="1:6">
      <c r="A65" s="13"/>
      <c r="B65" s="214" t="s">
        <v>531</v>
      </c>
      <c r="C65" s="3" t="s">
        <v>357</v>
      </c>
      <c r="D65" s="81">
        <f>'1. pripremni radovi'!D85</f>
        <v>4</v>
      </c>
      <c r="E65" s="231"/>
      <c r="F65" s="6">
        <f t="shared" si="0"/>
        <v>0</v>
      </c>
    </row>
    <row r="66" spans="1:6">
      <c r="A66" s="13"/>
      <c r="B66" s="214" t="s">
        <v>532</v>
      </c>
      <c r="C66" s="3" t="s">
        <v>335</v>
      </c>
      <c r="D66" s="25">
        <f>'1. pripremni radovi'!D86</f>
        <v>21</v>
      </c>
      <c r="E66" s="231"/>
      <c r="F66" s="6">
        <f t="shared" si="0"/>
        <v>0</v>
      </c>
    </row>
    <row r="67" spans="1:6">
      <c r="A67" s="13"/>
      <c r="B67" s="214" t="s">
        <v>533</v>
      </c>
      <c r="C67" s="3" t="s">
        <v>335</v>
      </c>
      <c r="D67" s="25">
        <f>'1. pripremni radovi'!D87</f>
        <v>6</v>
      </c>
      <c r="E67" s="231"/>
      <c r="F67" s="6">
        <f t="shared" si="0"/>
        <v>0</v>
      </c>
    </row>
    <row r="68" spans="1:6">
      <c r="A68" s="13"/>
      <c r="B68" s="214" t="s">
        <v>534</v>
      </c>
      <c r="C68" s="3" t="s">
        <v>357</v>
      </c>
      <c r="D68" s="81">
        <f>'1. pripremni radovi'!D89</f>
        <v>0</v>
      </c>
      <c r="E68" s="231"/>
      <c r="F68" s="6">
        <f t="shared" si="0"/>
        <v>0</v>
      </c>
    </row>
    <row r="69" spans="1:6">
      <c r="A69" s="13"/>
      <c r="B69" s="54"/>
      <c r="D69" s="25"/>
      <c r="E69" s="231"/>
      <c r="F69" s="6">
        <f t="shared" si="0"/>
        <v>0</v>
      </c>
    </row>
    <row r="70" spans="1:6" s="2" customFormat="1" ht="16.2">
      <c r="A70" s="13"/>
      <c r="B70" s="54"/>
      <c r="C70" s="3"/>
      <c r="D70" s="25"/>
      <c r="E70" s="238"/>
      <c r="F70" s="6">
        <f t="shared" si="0"/>
        <v>0</v>
      </c>
    </row>
    <row r="71" spans="1:6" s="2" customFormat="1" ht="16.2">
      <c r="A71" s="13" t="s">
        <v>535</v>
      </c>
      <c r="B71" s="52" t="s">
        <v>536</v>
      </c>
      <c r="C71" s="3"/>
      <c r="D71" s="60"/>
      <c r="E71" s="238"/>
      <c r="F71" s="6">
        <f t="shared" si="0"/>
        <v>0</v>
      </c>
    </row>
    <row r="72" spans="1:6" s="2" customFormat="1" ht="150" customHeight="1">
      <c r="A72" s="13"/>
      <c r="B72" s="54" t="s">
        <v>537</v>
      </c>
      <c r="D72" s="25"/>
      <c r="E72" s="238"/>
      <c r="F72" s="6">
        <f t="shared" si="0"/>
        <v>0</v>
      </c>
    </row>
    <row r="73" spans="1:6" s="2" customFormat="1" ht="25.2" customHeight="1">
      <c r="A73" s="56" t="s">
        <v>312</v>
      </c>
      <c r="B73" s="54" t="s">
        <v>538</v>
      </c>
      <c r="C73" s="3" t="s">
        <v>357</v>
      </c>
      <c r="D73" s="81">
        <v>1</v>
      </c>
      <c r="E73" s="237"/>
      <c r="F73" s="6">
        <f t="shared" si="0"/>
        <v>0</v>
      </c>
    </row>
    <row r="74" spans="1:6" s="2" customFormat="1" ht="28.8">
      <c r="A74" s="56" t="s">
        <v>319</v>
      </c>
      <c r="B74" s="54" t="s">
        <v>539</v>
      </c>
      <c r="C74" s="3" t="s">
        <v>357</v>
      </c>
      <c r="D74" s="81">
        <v>2</v>
      </c>
      <c r="E74" s="237"/>
      <c r="F74" s="6">
        <f t="shared" si="0"/>
        <v>0</v>
      </c>
    </row>
    <row r="75" spans="1:6">
      <c r="A75" s="13"/>
      <c r="B75" s="54"/>
      <c r="D75" s="55"/>
      <c r="E75" s="231"/>
      <c r="F75" s="6">
        <f t="shared" si="0"/>
        <v>0</v>
      </c>
    </row>
    <row r="76" spans="1:6">
      <c r="A76" s="110" t="s">
        <v>482</v>
      </c>
      <c r="B76" s="111" t="s">
        <v>540</v>
      </c>
      <c r="C76" s="112"/>
      <c r="D76" s="112"/>
      <c r="E76" s="239"/>
      <c r="F76" s="6">
        <f>SUM(F9:F74)</f>
        <v>0</v>
      </c>
    </row>
    <row r="77" spans="1:6">
      <c r="A77" s="1"/>
      <c r="B77" s="113"/>
      <c r="C77" s="7"/>
      <c r="D77" s="7"/>
      <c r="E77" s="240"/>
      <c r="F77" s="6">
        <f t="shared" ref="F77:F140" si="1">E77*D77</f>
        <v>0</v>
      </c>
    </row>
    <row r="78" spans="1:6">
      <c r="A78" s="102" t="s">
        <v>541</v>
      </c>
      <c r="B78" s="49" t="s">
        <v>542</v>
      </c>
      <c r="C78" s="50"/>
      <c r="D78" s="50"/>
      <c r="E78" s="229"/>
      <c r="F78" s="6">
        <f t="shared" si="1"/>
        <v>0</v>
      </c>
    </row>
    <row r="79" spans="1:6">
      <c r="A79" s="114"/>
      <c r="B79" s="21"/>
      <c r="C79" s="58"/>
      <c r="D79" s="58"/>
      <c r="E79" s="230"/>
      <c r="F79" s="6">
        <f t="shared" si="1"/>
        <v>0</v>
      </c>
    </row>
    <row r="80" spans="1:6" ht="21" customHeight="1">
      <c r="A80" s="13" t="s">
        <v>543</v>
      </c>
      <c r="B80" s="52" t="s">
        <v>544</v>
      </c>
      <c r="E80" s="231"/>
      <c r="F80" s="6">
        <f t="shared" si="1"/>
        <v>0</v>
      </c>
    </row>
    <row r="81" spans="1:6" ht="144">
      <c r="A81" s="13"/>
      <c r="B81" s="54" t="s">
        <v>545</v>
      </c>
      <c r="C81" s="8"/>
      <c r="D81" s="8"/>
      <c r="E81" s="236"/>
      <c r="F81" s="6">
        <f t="shared" si="1"/>
        <v>0</v>
      </c>
    </row>
    <row r="82" spans="1:6">
      <c r="A82" s="56" t="s">
        <v>312</v>
      </c>
      <c r="B82" s="54" t="s">
        <v>546</v>
      </c>
      <c r="D82" s="55"/>
      <c r="E82" s="231"/>
      <c r="F82" s="6">
        <f t="shared" si="1"/>
        <v>0</v>
      </c>
    </row>
    <row r="83" spans="1:6">
      <c r="A83" s="13"/>
      <c r="B83" s="214" t="s">
        <v>547</v>
      </c>
      <c r="C83" s="3" t="s">
        <v>314</v>
      </c>
      <c r="D83" s="25">
        <v>33</v>
      </c>
      <c r="E83" s="231"/>
      <c r="F83" s="6">
        <f t="shared" si="1"/>
        <v>0</v>
      </c>
    </row>
    <row r="84" spans="1:6" ht="28.8">
      <c r="A84" s="115"/>
      <c r="B84" s="221" t="s">
        <v>548</v>
      </c>
      <c r="C84" s="116" t="s">
        <v>314</v>
      </c>
      <c r="D84" s="117">
        <f>D83</f>
        <v>33</v>
      </c>
      <c r="E84" s="241"/>
      <c r="F84" s="6">
        <f t="shared" si="1"/>
        <v>0</v>
      </c>
    </row>
    <row r="85" spans="1:6" ht="28.8">
      <c r="A85" s="115"/>
      <c r="B85" s="221" t="s">
        <v>549</v>
      </c>
      <c r="C85" s="116" t="s">
        <v>314</v>
      </c>
      <c r="D85" s="117">
        <f>D83</f>
        <v>33</v>
      </c>
      <c r="E85" s="241"/>
      <c r="F85" s="6">
        <f t="shared" si="1"/>
        <v>0</v>
      </c>
    </row>
    <row r="86" spans="1:6">
      <c r="A86" s="13"/>
      <c r="B86" s="57"/>
      <c r="C86" s="8"/>
      <c r="D86" s="8"/>
      <c r="E86" s="231"/>
      <c r="F86" s="6">
        <f t="shared" si="1"/>
        <v>0</v>
      </c>
    </row>
    <row r="87" spans="1:6">
      <c r="A87" s="13"/>
      <c r="B87" s="77"/>
      <c r="D87" s="25"/>
      <c r="E87" s="231"/>
      <c r="F87" s="6">
        <f t="shared" si="1"/>
        <v>0</v>
      </c>
    </row>
    <row r="88" spans="1:6" ht="28.8">
      <c r="A88" s="13" t="s">
        <v>550</v>
      </c>
      <c r="B88" s="52" t="s">
        <v>551</v>
      </c>
      <c r="E88" s="231"/>
      <c r="F88" s="6">
        <f t="shared" si="1"/>
        <v>0</v>
      </c>
    </row>
    <row r="89" spans="1:6" s="100" customFormat="1" ht="286.8" customHeight="1">
      <c r="A89" s="118"/>
      <c r="B89" s="54" t="s">
        <v>552</v>
      </c>
      <c r="C89" s="59"/>
      <c r="D89" s="60"/>
      <c r="E89" s="238"/>
      <c r="F89" s="6">
        <f t="shared" si="1"/>
        <v>0</v>
      </c>
    </row>
    <row r="90" spans="1:6" s="101" customFormat="1">
      <c r="A90" s="54" t="s">
        <v>312</v>
      </c>
      <c r="B90" s="54" t="s">
        <v>553</v>
      </c>
      <c r="C90" s="3" t="s">
        <v>314</v>
      </c>
      <c r="D90" s="25">
        <v>69</v>
      </c>
      <c r="E90" s="231"/>
      <c r="F90" s="6">
        <f t="shared" si="1"/>
        <v>0</v>
      </c>
    </row>
    <row r="91" spans="1:6" s="101" customFormat="1" ht="28.8">
      <c r="A91" s="54" t="s">
        <v>319</v>
      </c>
      <c r="B91" s="54" t="s">
        <v>554</v>
      </c>
      <c r="C91" s="3" t="s">
        <v>314</v>
      </c>
      <c r="D91" s="25">
        <f>D90</f>
        <v>69</v>
      </c>
      <c r="E91" s="231"/>
      <c r="F91" s="6">
        <f t="shared" si="1"/>
        <v>0</v>
      </c>
    </row>
    <row r="92" spans="1:6">
      <c r="A92" s="13"/>
      <c r="B92" s="54"/>
      <c r="D92" s="55"/>
      <c r="E92" s="231"/>
      <c r="F92" s="6">
        <f t="shared" si="1"/>
        <v>0</v>
      </c>
    </row>
    <row r="93" spans="1:6">
      <c r="A93" s="13" t="s">
        <v>555</v>
      </c>
      <c r="B93" s="52" t="s">
        <v>556</v>
      </c>
      <c r="E93" s="231"/>
      <c r="F93" s="6">
        <f t="shared" si="1"/>
        <v>0</v>
      </c>
    </row>
    <row r="94" spans="1:6" s="100" customFormat="1" ht="254.4" customHeight="1">
      <c r="A94" s="118"/>
      <c r="B94" s="54" t="s">
        <v>557</v>
      </c>
      <c r="C94" s="59"/>
      <c r="D94" s="60"/>
      <c r="E94" s="238"/>
      <c r="F94" s="6">
        <f t="shared" si="1"/>
        <v>0</v>
      </c>
    </row>
    <row r="95" spans="1:6" s="100" customFormat="1" ht="16.2">
      <c r="A95" s="118"/>
      <c r="B95" s="54" t="s">
        <v>558</v>
      </c>
      <c r="C95" s="59"/>
      <c r="D95" s="60"/>
      <c r="E95" s="238"/>
      <c r="F95" s="6">
        <f t="shared" si="1"/>
        <v>0</v>
      </c>
    </row>
    <row r="96" spans="1:6" ht="43.2">
      <c r="A96" s="56" t="s">
        <v>312</v>
      </c>
      <c r="B96" s="13" t="s">
        <v>559</v>
      </c>
      <c r="C96" s="8"/>
      <c r="D96" s="8"/>
      <c r="E96" s="236"/>
      <c r="F96" s="6">
        <f t="shared" si="1"/>
        <v>0</v>
      </c>
    </row>
    <row r="97" spans="1:6">
      <c r="A97" s="56"/>
      <c r="B97" s="216" t="s">
        <v>391</v>
      </c>
      <c r="C97" s="3" t="s">
        <v>314</v>
      </c>
      <c r="D97" s="25">
        <f>'1. pripremni radovi'!$D$100</f>
        <v>5.5</v>
      </c>
      <c r="E97" s="231"/>
      <c r="F97" s="6">
        <f t="shared" si="1"/>
        <v>0</v>
      </c>
    </row>
    <row r="98" spans="1:6">
      <c r="A98" s="56"/>
      <c r="B98" s="216" t="s">
        <v>392</v>
      </c>
      <c r="C98" s="3" t="s">
        <v>314</v>
      </c>
      <c r="D98" s="25">
        <f>'1. pripremni radovi'!$D$101</f>
        <v>204</v>
      </c>
      <c r="E98" s="231"/>
      <c r="F98" s="6">
        <f t="shared" si="1"/>
        <v>0</v>
      </c>
    </row>
    <row r="99" spans="1:6">
      <c r="A99" s="56"/>
      <c r="B99" s="13"/>
      <c r="D99" s="25"/>
      <c r="E99" s="231"/>
      <c r="F99" s="6">
        <f t="shared" si="1"/>
        <v>0</v>
      </c>
    </row>
    <row r="100" spans="1:6">
      <c r="A100" s="56" t="s">
        <v>319</v>
      </c>
      <c r="B100" s="57" t="s">
        <v>393</v>
      </c>
      <c r="C100" s="3" t="s">
        <v>314</v>
      </c>
      <c r="D100" s="25">
        <f>'1. pripremni radovi'!$D$103</f>
        <v>77</v>
      </c>
      <c r="E100" s="231"/>
      <c r="F100" s="6">
        <f t="shared" si="1"/>
        <v>0</v>
      </c>
    </row>
    <row r="101" spans="1:6">
      <c r="A101" s="56" t="s">
        <v>394</v>
      </c>
      <c r="B101" s="57" t="s">
        <v>395</v>
      </c>
      <c r="C101" s="3" t="s">
        <v>314</v>
      </c>
      <c r="D101" s="25">
        <f>'1. pripremni radovi'!$D$104</f>
        <v>14.6</v>
      </c>
      <c r="E101" s="231"/>
      <c r="F101" s="6">
        <f t="shared" si="1"/>
        <v>0</v>
      </c>
    </row>
    <row r="102" spans="1:6">
      <c r="A102" s="56" t="s">
        <v>394</v>
      </c>
      <c r="B102" s="57" t="s">
        <v>396</v>
      </c>
      <c r="D102" s="25"/>
      <c r="E102" s="231"/>
      <c r="F102" s="6">
        <f t="shared" si="1"/>
        <v>0</v>
      </c>
    </row>
    <row r="103" spans="1:6">
      <c r="A103" s="56"/>
      <c r="B103" s="215" t="s">
        <v>397</v>
      </c>
      <c r="C103" s="3" t="s">
        <v>314</v>
      </c>
      <c r="D103" s="25">
        <f>'1. pripremni radovi'!$D$106</f>
        <v>79</v>
      </c>
      <c r="E103" s="231"/>
      <c r="F103" s="6">
        <f t="shared" si="1"/>
        <v>0</v>
      </c>
    </row>
    <row r="104" spans="1:6">
      <c r="A104" s="56"/>
      <c r="B104" s="215" t="s">
        <v>398</v>
      </c>
      <c r="C104" s="3" t="s">
        <v>314</v>
      </c>
      <c r="D104" s="25">
        <f>'1. pripremni radovi'!$D$107</f>
        <v>1.5</v>
      </c>
      <c r="E104" s="231"/>
      <c r="F104" s="6">
        <f t="shared" si="1"/>
        <v>0</v>
      </c>
    </row>
    <row r="105" spans="1:6">
      <c r="A105" s="56" t="s">
        <v>399</v>
      </c>
      <c r="B105" s="57" t="s">
        <v>400</v>
      </c>
      <c r="D105" s="25"/>
      <c r="E105" s="231"/>
      <c r="F105" s="6">
        <f t="shared" si="1"/>
        <v>0</v>
      </c>
    </row>
    <row r="106" spans="1:6">
      <c r="A106" s="56"/>
      <c r="B106" s="215" t="s">
        <v>397</v>
      </c>
      <c r="C106" s="3" t="s">
        <v>314</v>
      </c>
      <c r="D106" s="25">
        <f>'1. pripremni radovi'!$D$109</f>
        <v>32</v>
      </c>
      <c r="E106" s="231"/>
      <c r="F106" s="6">
        <f t="shared" si="1"/>
        <v>0</v>
      </c>
    </row>
    <row r="107" spans="1:6">
      <c r="A107" s="56"/>
      <c r="B107" s="215" t="s">
        <v>398</v>
      </c>
      <c r="C107" s="3" t="s">
        <v>314</v>
      </c>
      <c r="D107" s="25">
        <f>'1. pripremni radovi'!$D$110</f>
        <v>2</v>
      </c>
      <c r="E107" s="231"/>
      <c r="F107" s="6">
        <f t="shared" si="1"/>
        <v>0</v>
      </c>
    </row>
    <row r="108" spans="1:6">
      <c r="A108" s="56" t="s">
        <v>401</v>
      </c>
      <c r="B108" s="57" t="s">
        <v>402</v>
      </c>
      <c r="D108" s="25"/>
      <c r="E108" s="231"/>
      <c r="F108" s="6">
        <f t="shared" si="1"/>
        <v>0</v>
      </c>
    </row>
    <row r="109" spans="1:6">
      <c r="A109" s="56"/>
      <c r="B109" s="215" t="s">
        <v>397</v>
      </c>
      <c r="C109" s="3" t="s">
        <v>314</v>
      </c>
      <c r="D109" s="25">
        <f>'1. pripremni radovi'!$D$112</f>
        <v>6.6</v>
      </c>
      <c r="E109" s="231"/>
      <c r="F109" s="6">
        <f t="shared" si="1"/>
        <v>0</v>
      </c>
    </row>
    <row r="110" spans="1:6">
      <c r="A110" s="56"/>
      <c r="B110" s="215" t="s">
        <v>398</v>
      </c>
      <c r="C110" s="3" t="s">
        <v>314</v>
      </c>
      <c r="D110" s="25">
        <f>'1. pripremni radovi'!$D$113</f>
        <v>2</v>
      </c>
      <c r="E110" s="231"/>
      <c r="F110" s="6">
        <f t="shared" si="1"/>
        <v>0</v>
      </c>
    </row>
    <row r="111" spans="1:6">
      <c r="A111" s="56" t="s">
        <v>403</v>
      </c>
      <c r="B111" s="57" t="s">
        <v>404</v>
      </c>
      <c r="C111" s="3" t="s">
        <v>314</v>
      </c>
      <c r="D111" s="25">
        <f>'1. pripremni radovi'!$D$114</f>
        <v>104</v>
      </c>
      <c r="E111" s="231"/>
      <c r="F111" s="6">
        <f t="shared" si="1"/>
        <v>0</v>
      </c>
    </row>
    <row r="112" spans="1:6">
      <c r="A112" s="56"/>
      <c r="B112" s="57"/>
      <c r="D112" s="25"/>
      <c r="E112" s="231"/>
      <c r="F112" s="6">
        <f t="shared" si="1"/>
        <v>0</v>
      </c>
    </row>
    <row r="113" spans="1:6">
      <c r="A113" s="56"/>
      <c r="B113" s="57"/>
      <c r="C113" s="8"/>
      <c r="D113" s="8"/>
      <c r="E113" s="236"/>
      <c r="F113" s="6">
        <f t="shared" si="1"/>
        <v>0</v>
      </c>
    </row>
    <row r="114" spans="1:6">
      <c r="A114" s="56"/>
      <c r="B114" s="214" t="s">
        <v>560</v>
      </c>
      <c r="C114" s="8"/>
      <c r="D114" s="8"/>
      <c r="E114" s="236"/>
      <c r="F114" s="6">
        <f t="shared" si="1"/>
        <v>0</v>
      </c>
    </row>
    <row r="115" spans="1:6" ht="43.2">
      <c r="A115" s="56" t="s">
        <v>312</v>
      </c>
      <c r="B115" s="13" t="s">
        <v>559</v>
      </c>
      <c r="C115" s="8"/>
      <c r="D115" s="8"/>
      <c r="E115" s="236"/>
      <c r="F115" s="6">
        <f t="shared" si="1"/>
        <v>0</v>
      </c>
    </row>
    <row r="116" spans="1:6">
      <c r="A116" s="56"/>
      <c r="B116" s="216" t="s">
        <v>391</v>
      </c>
      <c r="C116" s="3" t="s">
        <v>314</v>
      </c>
      <c r="D116" s="25">
        <f>'1. pripremni radovi'!$D$100</f>
        <v>5.5</v>
      </c>
      <c r="E116" s="231"/>
      <c r="F116" s="6">
        <f t="shared" si="1"/>
        <v>0</v>
      </c>
    </row>
    <row r="117" spans="1:6">
      <c r="A117" s="56"/>
      <c r="B117" s="216" t="s">
        <v>392</v>
      </c>
      <c r="C117" s="3" t="s">
        <v>314</v>
      </c>
      <c r="D117" s="25">
        <f>'1. pripremni radovi'!$D$101</f>
        <v>204</v>
      </c>
      <c r="E117" s="231"/>
      <c r="F117" s="6">
        <f t="shared" si="1"/>
        <v>0</v>
      </c>
    </row>
    <row r="118" spans="1:6">
      <c r="A118" s="56"/>
      <c r="B118" s="13"/>
      <c r="D118" s="25"/>
      <c r="E118" s="236"/>
      <c r="F118" s="6">
        <f t="shared" si="1"/>
        <v>0</v>
      </c>
    </row>
    <row r="119" spans="1:6">
      <c r="A119" s="56" t="s">
        <v>319</v>
      </c>
      <c r="B119" s="57" t="s">
        <v>393</v>
      </c>
      <c r="C119" s="3" t="s">
        <v>314</v>
      </c>
      <c r="D119" s="25">
        <f>'1. pripremni radovi'!$D$103</f>
        <v>77</v>
      </c>
      <c r="E119" s="231"/>
      <c r="F119" s="6">
        <f t="shared" si="1"/>
        <v>0</v>
      </c>
    </row>
    <row r="120" spans="1:6">
      <c r="A120" s="56" t="s">
        <v>394</v>
      </c>
      <c r="B120" s="57" t="s">
        <v>395</v>
      </c>
      <c r="C120" s="3" t="s">
        <v>314</v>
      </c>
      <c r="D120" s="25">
        <f>'1. pripremni radovi'!$D$104</f>
        <v>14.6</v>
      </c>
      <c r="E120" s="231"/>
      <c r="F120" s="6">
        <f t="shared" si="1"/>
        <v>0</v>
      </c>
    </row>
    <row r="121" spans="1:6">
      <c r="A121" s="56" t="s">
        <v>394</v>
      </c>
      <c r="B121" s="57" t="s">
        <v>396</v>
      </c>
      <c r="D121" s="25"/>
      <c r="E121" s="236"/>
      <c r="F121" s="6">
        <f t="shared" si="1"/>
        <v>0</v>
      </c>
    </row>
    <row r="122" spans="1:6">
      <c r="A122" s="56"/>
      <c r="B122" s="215" t="s">
        <v>397</v>
      </c>
      <c r="C122" s="3" t="s">
        <v>314</v>
      </c>
      <c r="D122" s="25">
        <f>'1. pripremni radovi'!$D$106</f>
        <v>79</v>
      </c>
      <c r="E122" s="231"/>
      <c r="F122" s="6">
        <f t="shared" si="1"/>
        <v>0</v>
      </c>
    </row>
    <row r="123" spans="1:6">
      <c r="A123" s="56"/>
      <c r="B123" s="215" t="s">
        <v>398</v>
      </c>
      <c r="C123" s="3" t="s">
        <v>314</v>
      </c>
      <c r="D123" s="25">
        <f>'1. pripremni radovi'!$D$107</f>
        <v>1.5</v>
      </c>
      <c r="E123" s="231"/>
      <c r="F123" s="6">
        <f t="shared" si="1"/>
        <v>0</v>
      </c>
    </row>
    <row r="124" spans="1:6">
      <c r="A124" s="56" t="s">
        <v>399</v>
      </c>
      <c r="B124" s="57" t="s">
        <v>400</v>
      </c>
      <c r="D124" s="25"/>
      <c r="E124" s="236"/>
      <c r="F124" s="6">
        <f t="shared" si="1"/>
        <v>0</v>
      </c>
    </row>
    <row r="125" spans="1:6">
      <c r="A125" s="56"/>
      <c r="B125" s="215" t="s">
        <v>397</v>
      </c>
      <c r="C125" s="3" t="s">
        <v>314</v>
      </c>
      <c r="D125" s="25">
        <f>'1. pripremni radovi'!$D$109</f>
        <v>32</v>
      </c>
      <c r="E125" s="231"/>
      <c r="F125" s="6">
        <f t="shared" si="1"/>
        <v>0</v>
      </c>
    </row>
    <row r="126" spans="1:6">
      <c r="A126" s="56"/>
      <c r="B126" s="215" t="s">
        <v>398</v>
      </c>
      <c r="C126" s="3" t="s">
        <v>314</v>
      </c>
      <c r="D126" s="25">
        <f>'1. pripremni radovi'!$D$110</f>
        <v>2</v>
      </c>
      <c r="E126" s="231"/>
      <c r="F126" s="6">
        <f t="shared" si="1"/>
        <v>0</v>
      </c>
    </row>
    <row r="127" spans="1:6">
      <c r="A127" s="56" t="s">
        <v>401</v>
      </c>
      <c r="B127" s="57" t="s">
        <v>402</v>
      </c>
      <c r="D127" s="25"/>
      <c r="E127" s="236"/>
      <c r="F127" s="6">
        <f t="shared" si="1"/>
        <v>0</v>
      </c>
    </row>
    <row r="128" spans="1:6">
      <c r="A128" s="56"/>
      <c r="B128" s="215" t="s">
        <v>397</v>
      </c>
      <c r="C128" s="3" t="s">
        <v>314</v>
      </c>
      <c r="D128" s="25">
        <f>'1. pripremni radovi'!$D$112</f>
        <v>6.6</v>
      </c>
      <c r="E128" s="231"/>
      <c r="F128" s="6">
        <f t="shared" si="1"/>
        <v>0</v>
      </c>
    </row>
    <row r="129" spans="1:6">
      <c r="A129" s="56"/>
      <c r="B129" s="215" t="s">
        <v>398</v>
      </c>
      <c r="C129" s="3" t="s">
        <v>314</v>
      </c>
      <c r="D129" s="25">
        <f>'1. pripremni radovi'!$D$113</f>
        <v>2</v>
      </c>
      <c r="E129" s="231"/>
      <c r="F129" s="6">
        <f t="shared" si="1"/>
        <v>0</v>
      </c>
    </row>
    <row r="130" spans="1:6">
      <c r="A130" s="56"/>
      <c r="B130" s="57"/>
      <c r="D130" s="25"/>
      <c r="E130" s="236"/>
      <c r="F130" s="6">
        <f t="shared" si="1"/>
        <v>0</v>
      </c>
    </row>
    <row r="131" spans="1:6">
      <c r="A131" s="56"/>
      <c r="B131" s="57"/>
      <c r="D131" s="25"/>
      <c r="E131" s="236"/>
      <c r="F131" s="6">
        <f t="shared" si="1"/>
        <v>0</v>
      </c>
    </row>
    <row r="132" spans="1:6">
      <c r="A132" s="56"/>
      <c r="B132" s="57"/>
      <c r="C132" s="8"/>
      <c r="D132" s="8"/>
      <c r="E132" s="236"/>
      <c r="F132" s="6">
        <f t="shared" si="1"/>
        <v>0</v>
      </c>
    </row>
    <row r="133" spans="1:6">
      <c r="A133" s="56"/>
      <c r="B133" s="221" t="s">
        <v>561</v>
      </c>
      <c r="C133" s="8"/>
      <c r="D133" s="8"/>
      <c r="E133" s="236"/>
      <c r="F133" s="6">
        <f t="shared" si="1"/>
        <v>0</v>
      </c>
    </row>
    <row r="134" spans="1:6">
      <c r="A134" s="56"/>
      <c r="B134" s="221" t="s">
        <v>562</v>
      </c>
      <c r="C134" s="8"/>
      <c r="D134" s="8"/>
      <c r="E134" s="236"/>
      <c r="F134" s="6">
        <f t="shared" si="1"/>
        <v>0</v>
      </c>
    </row>
    <row r="135" spans="1:6">
      <c r="A135" s="56"/>
      <c r="B135" s="57"/>
      <c r="C135" s="8"/>
      <c r="D135" s="8"/>
      <c r="E135" s="236"/>
    </row>
    <row r="136" spans="1:6" ht="43.2">
      <c r="A136" s="56" t="s">
        <v>312</v>
      </c>
      <c r="B136" s="13" t="s">
        <v>559</v>
      </c>
      <c r="C136" s="8"/>
      <c r="D136" s="8"/>
      <c r="E136" s="12"/>
      <c r="F136" s="6">
        <f>E135*D136</f>
        <v>0</v>
      </c>
    </row>
    <row r="137" spans="1:6">
      <c r="A137" s="56"/>
      <c r="B137" s="216" t="s">
        <v>391</v>
      </c>
      <c r="C137" s="3" t="s">
        <v>314</v>
      </c>
      <c r="D137" s="25">
        <f>'1. pripremni radovi'!$D$100</f>
        <v>5.5</v>
      </c>
      <c r="E137" s="231"/>
      <c r="F137" s="6">
        <f t="shared" si="1"/>
        <v>0</v>
      </c>
    </row>
    <row r="138" spans="1:6">
      <c r="A138" s="56"/>
      <c r="B138" s="216" t="s">
        <v>392</v>
      </c>
      <c r="C138" s="3" t="s">
        <v>314</v>
      </c>
      <c r="D138" s="25">
        <f>'1. pripremni radovi'!$D$101</f>
        <v>204</v>
      </c>
      <c r="E138" s="231"/>
      <c r="F138" s="6">
        <f t="shared" si="1"/>
        <v>0</v>
      </c>
    </row>
    <row r="139" spans="1:6">
      <c r="A139" s="56"/>
      <c r="B139" s="13"/>
      <c r="D139" s="25"/>
      <c r="E139" s="236"/>
      <c r="F139" s="6">
        <f t="shared" si="1"/>
        <v>0</v>
      </c>
    </row>
    <row r="140" spans="1:6">
      <c r="A140" s="56" t="s">
        <v>319</v>
      </c>
      <c r="B140" s="57" t="s">
        <v>393</v>
      </c>
      <c r="C140" s="3" t="s">
        <v>314</v>
      </c>
      <c r="D140" s="25">
        <f>'1. pripremni radovi'!$D$103</f>
        <v>77</v>
      </c>
      <c r="E140" s="231"/>
      <c r="F140" s="6">
        <f t="shared" si="1"/>
        <v>0</v>
      </c>
    </row>
    <row r="141" spans="1:6">
      <c r="A141" s="56" t="s">
        <v>394</v>
      </c>
      <c r="B141" s="57" t="s">
        <v>395</v>
      </c>
      <c r="C141" s="3" t="s">
        <v>314</v>
      </c>
      <c r="D141" s="25">
        <f>'1. pripremni radovi'!$D$104</f>
        <v>14.6</v>
      </c>
      <c r="E141" s="231"/>
      <c r="F141" s="6">
        <f t="shared" ref="F141:F151" si="2">E141*D141</f>
        <v>0</v>
      </c>
    </row>
    <row r="142" spans="1:6">
      <c r="A142" s="56" t="s">
        <v>394</v>
      </c>
      <c r="B142" s="57" t="s">
        <v>396</v>
      </c>
      <c r="D142" s="25"/>
      <c r="E142" s="236"/>
      <c r="F142" s="6">
        <f t="shared" si="2"/>
        <v>0</v>
      </c>
    </row>
    <row r="143" spans="1:6">
      <c r="A143" s="56"/>
      <c r="B143" s="215" t="s">
        <v>397</v>
      </c>
      <c r="C143" s="3" t="s">
        <v>314</v>
      </c>
      <c r="D143" s="25">
        <f>'1. pripremni radovi'!$D$106</f>
        <v>79</v>
      </c>
      <c r="E143" s="231"/>
      <c r="F143" s="6">
        <f t="shared" si="2"/>
        <v>0</v>
      </c>
    </row>
    <row r="144" spans="1:6">
      <c r="A144" s="56"/>
      <c r="B144" s="215" t="s">
        <v>398</v>
      </c>
      <c r="C144" s="3" t="s">
        <v>314</v>
      </c>
      <c r="D144" s="25">
        <f>'1. pripremni radovi'!$D$107</f>
        <v>1.5</v>
      </c>
      <c r="E144" s="231"/>
      <c r="F144" s="6">
        <f t="shared" si="2"/>
        <v>0</v>
      </c>
    </row>
    <row r="145" spans="1:6">
      <c r="A145" s="56" t="s">
        <v>399</v>
      </c>
      <c r="B145" s="57" t="s">
        <v>400</v>
      </c>
      <c r="D145" s="25"/>
      <c r="E145" s="236"/>
      <c r="F145" s="6">
        <f t="shared" si="2"/>
        <v>0</v>
      </c>
    </row>
    <row r="146" spans="1:6">
      <c r="A146" s="56"/>
      <c r="B146" s="215" t="s">
        <v>397</v>
      </c>
      <c r="C146" s="3" t="s">
        <v>314</v>
      </c>
      <c r="D146" s="25">
        <f>'1. pripremni radovi'!$D$109</f>
        <v>32</v>
      </c>
      <c r="E146" s="231"/>
      <c r="F146" s="6">
        <f t="shared" si="2"/>
        <v>0</v>
      </c>
    </row>
    <row r="147" spans="1:6">
      <c r="A147" s="56"/>
      <c r="B147" s="215" t="s">
        <v>398</v>
      </c>
      <c r="C147" s="3" t="s">
        <v>314</v>
      </c>
      <c r="D147" s="25">
        <f>'1. pripremni radovi'!$D$110</f>
        <v>2</v>
      </c>
      <c r="E147" s="231"/>
      <c r="F147" s="6">
        <f t="shared" si="2"/>
        <v>0</v>
      </c>
    </row>
    <row r="148" spans="1:6">
      <c r="A148" s="56" t="s">
        <v>401</v>
      </c>
      <c r="B148" s="57" t="s">
        <v>402</v>
      </c>
      <c r="D148" s="25"/>
      <c r="E148" s="236"/>
      <c r="F148" s="6">
        <f t="shared" si="2"/>
        <v>0</v>
      </c>
    </row>
    <row r="149" spans="1:6">
      <c r="A149" s="56"/>
      <c r="B149" s="215" t="s">
        <v>397</v>
      </c>
      <c r="C149" s="3" t="s">
        <v>314</v>
      </c>
      <c r="D149" s="25">
        <f>'1. pripremni radovi'!$D$112</f>
        <v>6.6</v>
      </c>
      <c r="E149" s="231"/>
      <c r="F149" s="6">
        <f t="shared" si="2"/>
        <v>0</v>
      </c>
    </row>
    <row r="150" spans="1:6">
      <c r="A150" s="56"/>
      <c r="B150" s="215" t="s">
        <v>398</v>
      </c>
      <c r="C150" s="3" t="s">
        <v>314</v>
      </c>
      <c r="D150" s="25">
        <f>'1. pripremni radovi'!$D$113</f>
        <v>2</v>
      </c>
      <c r="E150" s="231"/>
      <c r="F150" s="6">
        <f t="shared" si="2"/>
        <v>0</v>
      </c>
    </row>
    <row r="151" spans="1:6">
      <c r="A151" s="56" t="s">
        <v>447</v>
      </c>
      <c r="B151" s="215" t="s">
        <v>563</v>
      </c>
      <c r="C151" s="3" t="s">
        <v>314</v>
      </c>
      <c r="D151" s="25">
        <v>2.5</v>
      </c>
      <c r="E151" s="231"/>
      <c r="F151" s="6">
        <f t="shared" si="2"/>
        <v>0</v>
      </c>
    </row>
    <row r="152" spans="1:6">
      <c r="A152" s="110" t="s">
        <v>541</v>
      </c>
      <c r="B152" s="111" t="s">
        <v>564</v>
      </c>
      <c r="C152" s="112"/>
      <c r="D152" s="112"/>
      <c r="E152" s="112"/>
      <c r="F152" s="119">
        <f>SUM(F81:F151)</f>
        <v>0</v>
      </c>
    </row>
    <row r="153" spans="1:6">
      <c r="A153" s="13"/>
      <c r="B153" s="77"/>
      <c r="D153" s="25"/>
      <c r="E153" s="26"/>
      <c r="F153" s="58"/>
    </row>
    <row r="154" spans="1:6">
      <c r="A154" s="267" t="s">
        <v>565</v>
      </c>
      <c r="B154" s="267"/>
      <c r="C154" s="267"/>
      <c r="D154" s="267"/>
      <c r="E154" s="267"/>
      <c r="F154" s="267"/>
    </row>
    <row r="155" spans="1:6">
      <c r="A155" s="92" t="s">
        <v>482</v>
      </c>
      <c r="B155" s="86" t="s">
        <v>483</v>
      </c>
      <c r="C155" s="93"/>
      <c r="D155" s="88"/>
      <c r="E155" s="89"/>
      <c r="F155" s="90">
        <f>F76</f>
        <v>0</v>
      </c>
    </row>
    <row r="156" spans="1:6">
      <c r="A156" s="92" t="s">
        <v>541</v>
      </c>
      <c r="B156" s="86" t="s">
        <v>542</v>
      </c>
      <c r="C156" s="93"/>
      <c r="D156" s="88"/>
      <c r="E156" s="89"/>
      <c r="F156" s="90"/>
    </row>
    <row r="157" spans="1:6">
      <c r="A157" s="92"/>
      <c r="B157" s="217" t="s">
        <v>422</v>
      </c>
      <c r="C157" s="93"/>
      <c r="D157" s="88"/>
      <c r="E157" s="89"/>
      <c r="F157" s="90">
        <f>F159-F158</f>
        <v>0</v>
      </c>
    </row>
    <row r="158" spans="1:6">
      <c r="A158" s="92"/>
      <c r="B158" s="218" t="s">
        <v>423</v>
      </c>
      <c r="C158" s="96"/>
      <c r="D158" s="97"/>
      <c r="E158" s="98"/>
      <c r="F158" s="99">
        <f>SUM(F134:F151)+F84+F85</f>
        <v>0</v>
      </c>
    </row>
    <row r="159" spans="1:6">
      <c r="A159" s="92"/>
      <c r="B159" s="217" t="s">
        <v>566</v>
      </c>
      <c r="C159" s="93"/>
      <c r="D159" s="88"/>
      <c r="E159" s="89"/>
      <c r="F159" s="90">
        <f>SUM(F152)</f>
        <v>0</v>
      </c>
    </row>
    <row r="160" spans="1:6">
      <c r="A160" s="92"/>
      <c r="B160" s="86"/>
      <c r="C160" s="93"/>
      <c r="D160" s="88"/>
      <c r="E160" s="89"/>
      <c r="F160" s="90"/>
    </row>
    <row r="161" spans="1:7" s="2" customFormat="1" ht="15" customHeight="1">
      <c r="A161" s="120" t="s">
        <v>480</v>
      </c>
      <c r="B161" s="121" t="s">
        <v>567</v>
      </c>
      <c r="C161" s="90"/>
      <c r="D161" s="90"/>
      <c r="E161" s="90"/>
      <c r="F161" s="122">
        <f>F159+F155</f>
        <v>0</v>
      </c>
      <c r="G161" s="23"/>
    </row>
    <row r="162" spans="1:7">
      <c r="A162" s="92"/>
      <c r="B162" s="217" t="s">
        <v>422</v>
      </c>
      <c r="C162" s="93"/>
      <c r="D162" s="88"/>
      <c r="E162" s="89"/>
      <c r="F162" s="90">
        <f>F157+F155</f>
        <v>0</v>
      </c>
      <c r="G162" s="8"/>
    </row>
    <row r="163" spans="1:7">
      <c r="A163" s="94"/>
      <c r="B163" s="218" t="s">
        <v>423</v>
      </c>
      <c r="C163" s="96"/>
      <c r="D163" s="97"/>
      <c r="E163" s="98"/>
      <c r="F163" s="99">
        <f>F158</f>
        <v>0</v>
      </c>
      <c r="G163" s="123" t="s">
        <v>568</v>
      </c>
    </row>
    <row r="164" spans="1:7">
      <c r="A164" s="92"/>
      <c r="B164" s="217" t="s">
        <v>428</v>
      </c>
      <c r="C164" s="93"/>
      <c r="D164" s="88"/>
      <c r="E164" s="89"/>
      <c r="F164" s="90">
        <f>F162+F163</f>
        <v>0</v>
      </c>
      <c r="G164" s="124">
        <f>F155+F159</f>
        <v>0</v>
      </c>
    </row>
  </sheetData>
  <sheetProtection sheet="1" objects="1" scenarios="1"/>
  <mergeCells count="3">
    <mergeCell ref="G2:U2"/>
    <mergeCell ref="A154:F154"/>
    <mergeCell ref="G54:G57"/>
  </mergeCells>
  <pageMargins left="0.70866141732283505" right="0.70866141732283505" top="0.74803149606299202" bottom="0.74803149606299202" header="0.31496062992126" footer="0.31496062992126"/>
  <pageSetup paperSize="9" scale="94" orientation="portrait" r:id="rId1"/>
  <rowBreaks count="10" manualBreakCount="10">
    <brk id="15" max="5" man="1"/>
    <brk id="28" max="5" man="1"/>
    <brk id="37" max="5" man="1"/>
    <brk id="41" max="5" man="1"/>
    <brk id="47" max="5" man="1"/>
    <brk id="51" max="5" man="1"/>
    <brk id="75" max="5" man="1"/>
    <brk id="92" max="5" man="1"/>
    <brk id="113" max="5" man="1"/>
    <brk id="15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6"/>
  <sheetViews>
    <sheetView showZeros="0" view="pageBreakPreview" topLeftCell="A32" zoomScaleNormal="100" zoomScaleSheetLayoutView="100" workbookViewId="0">
      <selection activeCell="D37" sqref="D37"/>
    </sheetView>
  </sheetViews>
  <sheetFormatPr defaultColWidth="9.33203125" defaultRowHeight="14.4"/>
  <cols>
    <col min="1" max="1" width="7.6640625" style="4" customWidth="1"/>
    <col min="2" max="2" width="40.6640625" style="5" customWidth="1"/>
    <col min="3" max="3" width="12.5546875" style="3" customWidth="1"/>
    <col min="4" max="4" width="8.6640625" style="6" customWidth="1"/>
    <col min="5" max="5" width="10.6640625" style="6" customWidth="1"/>
    <col min="6" max="6" width="14.6640625" style="6" customWidth="1"/>
    <col min="7" max="7" width="22.33203125" style="7" customWidth="1"/>
    <col min="8" max="8" width="11.33203125" style="8" customWidth="1"/>
    <col min="9" max="10" width="6.33203125" style="8" customWidth="1"/>
    <col min="11" max="11" width="6" style="8" customWidth="1"/>
    <col min="12" max="12" width="6.6640625" style="8" customWidth="1"/>
    <col min="13" max="13" width="5.6640625" style="8" customWidth="1"/>
    <col min="14" max="16384" width="9.33203125" style="8"/>
  </cols>
  <sheetData>
    <row r="1" spans="1:21" s="1" customFormat="1" ht="12.75" customHeight="1">
      <c r="A1" s="9"/>
      <c r="B1" s="10"/>
      <c r="C1" s="11"/>
      <c r="D1" s="12"/>
      <c r="E1" s="12"/>
      <c r="F1" s="12"/>
    </row>
    <row r="2" spans="1:21" s="1" customFormat="1" ht="29.7" customHeight="1">
      <c r="A2" s="43" t="s">
        <v>294</v>
      </c>
      <c r="B2" s="44" t="s">
        <v>295</v>
      </c>
      <c r="C2" s="44" t="s">
        <v>296</v>
      </c>
      <c r="D2" s="44" t="s">
        <v>297</v>
      </c>
      <c r="E2" s="45" t="s">
        <v>298</v>
      </c>
      <c r="F2" s="45" t="s">
        <v>299</v>
      </c>
      <c r="G2" s="270"/>
      <c r="H2" s="270"/>
      <c r="I2" s="270"/>
      <c r="J2" s="270"/>
      <c r="K2" s="270"/>
      <c r="L2" s="270"/>
      <c r="M2" s="270"/>
      <c r="N2" s="270"/>
      <c r="O2" s="270"/>
      <c r="P2" s="270"/>
      <c r="Q2" s="270"/>
      <c r="R2" s="270"/>
      <c r="S2" s="270"/>
      <c r="T2" s="270"/>
      <c r="U2" s="270"/>
    </row>
    <row r="3" spans="1:21" s="1" customFormat="1" ht="19.8">
      <c r="A3" s="72"/>
      <c r="B3" s="73"/>
      <c r="C3" s="73"/>
      <c r="D3" s="73"/>
      <c r="E3" s="74"/>
      <c r="F3" s="75"/>
      <c r="G3" s="46"/>
      <c r="H3" s="46"/>
      <c r="I3" s="46"/>
      <c r="J3" s="46"/>
      <c r="K3" s="46"/>
      <c r="L3" s="46"/>
      <c r="M3" s="46"/>
      <c r="N3" s="46"/>
      <c r="O3" s="46"/>
      <c r="P3" s="46"/>
      <c r="Q3" s="46"/>
      <c r="R3" s="46"/>
      <c r="S3" s="46"/>
      <c r="T3" s="46"/>
      <c r="U3" s="46"/>
    </row>
    <row r="4" spans="1:21" s="2" customFormat="1" ht="15" customHeight="1">
      <c r="A4" s="48" t="s">
        <v>569</v>
      </c>
      <c r="B4" s="49" t="s">
        <v>570</v>
      </c>
      <c r="C4" s="50"/>
      <c r="D4" s="50"/>
      <c r="E4" s="50"/>
      <c r="F4" s="51"/>
      <c r="G4" s="23"/>
      <c r="H4" s="23"/>
      <c r="I4" s="23"/>
      <c r="J4" s="65"/>
      <c r="K4" s="65"/>
      <c r="L4" s="65"/>
      <c r="M4" s="66"/>
      <c r="N4" s="66"/>
      <c r="O4" s="66"/>
      <c r="P4" s="66"/>
      <c r="Q4" s="66"/>
      <c r="R4" s="66"/>
      <c r="S4" s="66"/>
    </row>
    <row r="5" spans="1:21" ht="13.5" customHeight="1">
      <c r="A5" s="13"/>
      <c r="B5" s="76"/>
      <c r="D5" s="25"/>
      <c r="E5" s="26"/>
      <c r="F5" s="58"/>
      <c r="G5" s="8"/>
    </row>
    <row r="6" spans="1:21">
      <c r="A6" s="13"/>
      <c r="B6" s="77"/>
      <c r="D6" s="25"/>
      <c r="E6" s="26"/>
      <c r="F6" s="58"/>
      <c r="G6" s="8"/>
    </row>
    <row r="7" spans="1:21" s="1" customFormat="1" ht="15" customHeight="1">
      <c r="A7" s="13" t="s">
        <v>571</v>
      </c>
      <c r="B7" s="52" t="s">
        <v>572</v>
      </c>
      <c r="C7" s="78"/>
      <c r="D7" s="78"/>
      <c r="E7" s="78"/>
      <c r="F7" s="78"/>
    </row>
    <row r="8" spans="1:21" ht="158.4">
      <c r="A8" s="13"/>
      <c r="B8" s="54" t="s">
        <v>573</v>
      </c>
      <c r="C8" s="8"/>
      <c r="D8" s="8"/>
      <c r="E8" s="236"/>
      <c r="F8" s="8"/>
      <c r="G8" s="79"/>
    </row>
    <row r="9" spans="1:21" ht="28.8">
      <c r="A9" s="13" t="s">
        <v>312</v>
      </c>
      <c r="B9" s="214" t="s">
        <v>574</v>
      </c>
      <c r="C9" s="3" t="s">
        <v>314</v>
      </c>
      <c r="D9" s="25">
        <v>254</v>
      </c>
      <c r="E9" s="231"/>
      <c r="F9" s="58">
        <f>D9*E9</f>
        <v>0</v>
      </c>
      <c r="G9" s="79"/>
    </row>
    <row r="10" spans="1:21" ht="28.8">
      <c r="A10" s="13" t="s">
        <v>447</v>
      </c>
      <c r="B10" s="216" t="s">
        <v>575</v>
      </c>
      <c r="C10" s="3" t="s">
        <v>314</v>
      </c>
      <c r="D10" s="25">
        <f>'1. pripremni radovi'!D143</f>
        <v>181</v>
      </c>
      <c r="E10" s="231"/>
      <c r="F10" s="58">
        <f t="shared" ref="F10:F44" si="0">D10*E10</f>
        <v>0</v>
      </c>
      <c r="G10" s="79"/>
    </row>
    <row r="11" spans="1:21" ht="19.8">
      <c r="A11" s="13"/>
      <c r="B11" s="13"/>
      <c r="D11" s="25"/>
      <c r="E11" s="231"/>
      <c r="F11" s="58">
        <f t="shared" si="0"/>
        <v>0</v>
      </c>
      <c r="G11" s="79"/>
    </row>
    <row r="12" spans="1:21">
      <c r="A12" s="13"/>
      <c r="B12" s="57"/>
      <c r="C12" s="8"/>
      <c r="D12" s="8"/>
      <c r="E12" s="231">
        <v>0</v>
      </c>
      <c r="F12" s="58">
        <f t="shared" si="0"/>
        <v>0</v>
      </c>
      <c r="G12" s="8"/>
    </row>
    <row r="13" spans="1:21" ht="28.8">
      <c r="A13" s="13" t="s">
        <v>576</v>
      </c>
      <c r="B13" s="52" t="s">
        <v>577</v>
      </c>
      <c r="E13" s="231"/>
      <c r="F13" s="58">
        <f t="shared" si="0"/>
        <v>0</v>
      </c>
      <c r="G13" s="8"/>
    </row>
    <row r="14" spans="1:21" ht="223.2" customHeight="1">
      <c r="A14" s="13"/>
      <c r="B14" s="54" t="s">
        <v>578</v>
      </c>
      <c r="D14" s="25"/>
      <c r="E14" s="231"/>
      <c r="F14" s="58">
        <f t="shared" si="0"/>
        <v>0</v>
      </c>
      <c r="G14" s="79"/>
    </row>
    <row r="15" spans="1:21" ht="28.8">
      <c r="A15" s="80" t="s">
        <v>312</v>
      </c>
      <c r="B15" s="54" t="s">
        <v>579</v>
      </c>
      <c r="C15" s="3" t="s">
        <v>357</v>
      </c>
      <c r="D15" s="81">
        <v>4</v>
      </c>
      <c r="E15" s="231"/>
      <c r="F15" s="58">
        <f t="shared" si="0"/>
        <v>0</v>
      </c>
      <c r="G15" s="79"/>
    </row>
    <row r="16" spans="1:21" ht="19.8">
      <c r="A16" s="80" t="s">
        <v>319</v>
      </c>
      <c r="B16" s="54" t="s">
        <v>580</v>
      </c>
      <c r="C16" s="3" t="s">
        <v>357</v>
      </c>
      <c r="D16" s="81">
        <v>4</v>
      </c>
      <c r="E16" s="231"/>
      <c r="F16" s="58">
        <f t="shared" si="0"/>
        <v>0</v>
      </c>
      <c r="G16" s="79"/>
    </row>
    <row r="17" spans="1:7" ht="28.8">
      <c r="A17" s="80" t="s">
        <v>371</v>
      </c>
      <c r="B17" s="54" t="s">
        <v>581</v>
      </c>
      <c r="C17" s="3" t="s">
        <v>357</v>
      </c>
      <c r="D17" s="81">
        <v>4</v>
      </c>
      <c r="E17" s="231"/>
      <c r="F17" s="58">
        <f t="shared" si="0"/>
        <v>0</v>
      </c>
      <c r="G17" s="79"/>
    </row>
    <row r="18" spans="1:7" ht="72">
      <c r="A18" s="80" t="s">
        <v>447</v>
      </c>
      <c r="B18" s="54" t="s">
        <v>582</v>
      </c>
      <c r="D18" s="81"/>
      <c r="E18" s="231"/>
      <c r="F18" s="58">
        <f t="shared" si="0"/>
        <v>0</v>
      </c>
      <c r="G18" s="79"/>
    </row>
    <row r="19" spans="1:7" ht="19.8">
      <c r="A19" s="80"/>
      <c r="B19" s="54" t="s">
        <v>583</v>
      </c>
      <c r="C19" s="3" t="s">
        <v>442</v>
      </c>
      <c r="D19" s="81">
        <f>147*0.57</f>
        <v>83.79</v>
      </c>
      <c r="E19" s="231"/>
      <c r="F19" s="58">
        <f t="shared" si="0"/>
        <v>0</v>
      </c>
      <c r="G19" s="79"/>
    </row>
    <row r="20" spans="1:7" ht="19.8">
      <c r="A20" s="80"/>
      <c r="B20" s="54" t="s">
        <v>727</v>
      </c>
      <c r="C20" s="3" t="s">
        <v>357</v>
      </c>
      <c r="D20" s="81">
        <f>120*0.57</f>
        <v>68.400000000000006</v>
      </c>
      <c r="E20" s="231"/>
      <c r="F20" s="58">
        <f t="shared" si="0"/>
        <v>0</v>
      </c>
      <c r="G20" s="79"/>
    </row>
    <row r="21" spans="1:7" ht="19.8">
      <c r="A21" s="80"/>
      <c r="B21" s="54"/>
      <c r="D21" s="81"/>
      <c r="E21" s="231"/>
      <c r="F21" s="58"/>
      <c r="G21" s="79"/>
    </row>
    <row r="22" spans="1:7" ht="19.8">
      <c r="A22" s="80"/>
      <c r="E22" s="12"/>
      <c r="G22" s="79"/>
    </row>
    <row r="23" spans="1:7" ht="145.80000000000001" customHeight="1">
      <c r="A23" s="80" t="s">
        <v>454</v>
      </c>
      <c r="B23" s="54" t="s">
        <v>584</v>
      </c>
      <c r="D23" s="81"/>
      <c r="E23" s="231"/>
      <c r="F23" s="58">
        <f t="shared" ref="F23" si="1">D23*E23</f>
        <v>0</v>
      </c>
      <c r="G23" s="79"/>
    </row>
    <row r="24" spans="1:7" ht="19.8">
      <c r="A24" s="80"/>
      <c r="B24" s="54" t="s">
        <v>585</v>
      </c>
      <c r="C24" s="3" t="s">
        <v>442</v>
      </c>
      <c r="D24" s="81">
        <v>426</v>
      </c>
      <c r="E24" s="231"/>
      <c r="F24" s="58">
        <f t="shared" si="0"/>
        <v>0</v>
      </c>
      <c r="G24" s="79"/>
    </row>
    <row r="25" spans="1:7" ht="19.8">
      <c r="A25" s="80"/>
      <c r="B25" s="54" t="s">
        <v>586</v>
      </c>
      <c r="C25" s="3" t="s">
        <v>357</v>
      </c>
      <c r="D25" s="81">
        <f>192/2</f>
        <v>96</v>
      </c>
      <c r="E25" s="231"/>
      <c r="F25" s="58">
        <f t="shared" si="0"/>
        <v>0</v>
      </c>
      <c r="G25" s="79"/>
    </row>
    <row r="26" spans="1:7" ht="19.8">
      <c r="A26" s="80"/>
      <c r="B26" s="54" t="s">
        <v>728</v>
      </c>
      <c r="C26" s="3" t="s">
        <v>357</v>
      </c>
      <c r="D26" s="81">
        <v>192</v>
      </c>
      <c r="E26" s="231"/>
      <c r="F26" s="58">
        <f t="shared" si="0"/>
        <v>0</v>
      </c>
      <c r="G26" s="79"/>
    </row>
    <row r="27" spans="1:7" ht="19.8">
      <c r="A27" s="80" t="s">
        <v>587</v>
      </c>
      <c r="B27" s="54" t="s">
        <v>588</v>
      </c>
      <c r="C27" s="3" t="s">
        <v>357</v>
      </c>
      <c r="D27" s="81">
        <v>6</v>
      </c>
      <c r="E27" s="231"/>
      <c r="F27" s="58">
        <f t="shared" si="0"/>
        <v>0</v>
      </c>
      <c r="G27" s="79"/>
    </row>
    <row r="28" spans="1:7" ht="19.8">
      <c r="A28" s="80"/>
      <c r="B28" s="54"/>
      <c r="D28" s="81"/>
      <c r="E28" s="231"/>
      <c r="F28" s="58">
        <f t="shared" si="0"/>
        <v>0</v>
      </c>
      <c r="G28" s="79"/>
    </row>
    <row r="29" spans="1:7" ht="30">
      <c r="A29" s="13" t="s">
        <v>589</v>
      </c>
      <c r="B29" s="52" t="s">
        <v>590</v>
      </c>
      <c r="E29" s="231"/>
      <c r="F29" s="58">
        <f t="shared" si="0"/>
        <v>0</v>
      </c>
      <c r="G29" s="79"/>
    </row>
    <row r="30" spans="1:7" ht="289.8" customHeight="1">
      <c r="A30" s="13"/>
      <c r="B30" s="54" t="s">
        <v>591</v>
      </c>
      <c r="D30" s="25"/>
      <c r="E30" s="231"/>
      <c r="F30" s="58">
        <f t="shared" si="0"/>
        <v>0</v>
      </c>
      <c r="G30" s="79"/>
    </row>
    <row r="31" spans="1:7" ht="19.8">
      <c r="A31" s="80" t="s">
        <v>312</v>
      </c>
      <c r="B31" s="54" t="s">
        <v>592</v>
      </c>
      <c r="C31" s="3" t="s">
        <v>442</v>
      </c>
      <c r="D31" s="81">
        <v>132</v>
      </c>
      <c r="E31" s="231"/>
      <c r="F31" s="58">
        <f t="shared" si="0"/>
        <v>0</v>
      </c>
      <c r="G31" s="79"/>
    </row>
    <row r="32" spans="1:7" ht="19.8">
      <c r="A32" s="80"/>
      <c r="B32" s="54" t="s">
        <v>593</v>
      </c>
      <c r="C32" s="3" t="s">
        <v>442</v>
      </c>
      <c r="D32" s="81">
        <v>225</v>
      </c>
      <c r="E32" s="231"/>
      <c r="F32" s="58">
        <f t="shared" ref="F32:F33" si="2">D32*E32</f>
        <v>0</v>
      </c>
      <c r="G32" s="79"/>
    </row>
    <row r="33" spans="1:7" ht="43.2">
      <c r="A33" s="80"/>
      <c r="B33" s="82" t="s">
        <v>594</v>
      </c>
      <c r="C33" s="3" t="s">
        <v>444</v>
      </c>
      <c r="D33" s="81">
        <v>11</v>
      </c>
      <c r="E33" s="231"/>
      <c r="F33" s="58">
        <f t="shared" si="2"/>
        <v>0</v>
      </c>
      <c r="G33" s="79"/>
    </row>
    <row r="34" spans="1:7" ht="19.8">
      <c r="A34" s="80" t="s">
        <v>371</v>
      </c>
      <c r="B34" s="54" t="s">
        <v>595</v>
      </c>
      <c r="C34" s="3" t="s">
        <v>442</v>
      </c>
      <c r="D34" s="81">
        <v>55</v>
      </c>
      <c r="E34" s="231"/>
      <c r="F34" s="58">
        <f>D34*E34</f>
        <v>0</v>
      </c>
      <c r="G34" s="79"/>
    </row>
    <row r="35" spans="1:7" ht="19.8">
      <c r="A35" s="80"/>
      <c r="B35" s="54"/>
      <c r="D35" s="81"/>
      <c r="E35" s="231"/>
      <c r="F35" s="58"/>
      <c r="G35" s="79"/>
    </row>
    <row r="36" spans="1:7" ht="30">
      <c r="A36" s="13" t="s">
        <v>596</v>
      </c>
      <c r="B36" s="52" t="s">
        <v>597</v>
      </c>
      <c r="E36" s="231"/>
      <c r="F36" s="58">
        <f t="shared" si="0"/>
        <v>0</v>
      </c>
      <c r="G36" s="79"/>
    </row>
    <row r="37" spans="1:7" ht="266.39999999999998" customHeight="1">
      <c r="A37" s="13"/>
      <c r="B37" s="54" t="s">
        <v>598</v>
      </c>
      <c r="D37" s="25"/>
      <c r="E37" s="231"/>
      <c r="F37" s="58">
        <f t="shared" si="0"/>
        <v>0</v>
      </c>
      <c r="G37" s="79"/>
    </row>
    <row r="38" spans="1:7" ht="19.8">
      <c r="A38" s="80" t="s">
        <v>312</v>
      </c>
      <c r="B38" s="54" t="s">
        <v>599</v>
      </c>
      <c r="C38" s="3" t="s">
        <v>442</v>
      </c>
      <c r="D38" s="81">
        <v>130</v>
      </c>
      <c r="E38" s="231"/>
      <c r="F38" s="58">
        <f t="shared" si="0"/>
        <v>0</v>
      </c>
      <c r="G38" s="79"/>
    </row>
    <row r="39" spans="1:7" ht="43.2">
      <c r="A39" s="80" t="s">
        <v>319</v>
      </c>
      <c r="B39" s="82" t="s">
        <v>600</v>
      </c>
      <c r="C39" s="83" t="s">
        <v>444</v>
      </c>
      <c r="D39" s="84">
        <v>46</v>
      </c>
      <c r="E39" s="231"/>
      <c r="F39" s="58">
        <f t="shared" si="0"/>
        <v>0</v>
      </c>
      <c r="G39" s="79"/>
    </row>
    <row r="40" spans="1:7" ht="19.8">
      <c r="A40" s="80"/>
      <c r="B40" s="54"/>
      <c r="D40" s="81"/>
      <c r="E40" s="231"/>
      <c r="F40" s="58">
        <f t="shared" si="0"/>
        <v>0</v>
      </c>
      <c r="G40" s="79"/>
    </row>
    <row r="41" spans="1:7" ht="19.8">
      <c r="A41" s="80"/>
      <c r="B41" s="54"/>
      <c r="D41" s="81"/>
      <c r="E41" s="231"/>
      <c r="F41" s="58">
        <f t="shared" si="0"/>
        <v>0</v>
      </c>
      <c r="G41" s="79"/>
    </row>
    <row r="42" spans="1:7" ht="19.8">
      <c r="A42" s="13" t="s">
        <v>601</v>
      </c>
      <c r="B42" s="52" t="s">
        <v>602</v>
      </c>
      <c r="E42" s="231"/>
      <c r="F42" s="58">
        <f t="shared" si="0"/>
        <v>0</v>
      </c>
      <c r="G42" s="79"/>
    </row>
    <row r="43" spans="1:7" ht="172.8">
      <c r="A43" s="13"/>
      <c r="B43" s="54" t="s">
        <v>603</v>
      </c>
      <c r="D43" s="25"/>
      <c r="E43" s="231"/>
      <c r="F43" s="58">
        <f t="shared" si="0"/>
        <v>0</v>
      </c>
      <c r="G43" s="79"/>
    </row>
    <row r="44" spans="1:7" ht="19.8">
      <c r="A44" s="80" t="s">
        <v>312</v>
      </c>
      <c r="B44" s="54" t="s">
        <v>604</v>
      </c>
      <c r="C44" s="3" t="s">
        <v>444</v>
      </c>
      <c r="D44" s="81">
        <v>10</v>
      </c>
      <c r="E44" s="231"/>
      <c r="F44" s="58">
        <f t="shared" si="0"/>
        <v>0</v>
      </c>
      <c r="G44" s="79"/>
    </row>
    <row r="45" spans="1:7" ht="19.8">
      <c r="A45" s="80" t="s">
        <v>319</v>
      </c>
      <c r="B45" s="54" t="s">
        <v>605</v>
      </c>
      <c r="C45" s="3" t="s">
        <v>444</v>
      </c>
      <c r="D45" s="85">
        <v>6.8</v>
      </c>
      <c r="E45" s="231"/>
      <c r="F45" s="58">
        <f t="shared" ref="F45" si="3">D45*E45</f>
        <v>0</v>
      </c>
      <c r="G45" s="79"/>
    </row>
    <row r="46" spans="1:7" ht="30">
      <c r="A46" s="13" t="s">
        <v>606</v>
      </c>
      <c r="B46" s="52" t="s">
        <v>607</v>
      </c>
      <c r="E46" s="231"/>
      <c r="F46" s="58">
        <f t="shared" ref="F46:F48" si="4">D46*E46</f>
        <v>0</v>
      </c>
      <c r="G46" s="79"/>
    </row>
    <row r="47" spans="1:7" ht="158.4">
      <c r="A47" s="13"/>
      <c r="B47" s="54" t="s">
        <v>608</v>
      </c>
      <c r="D47" s="25"/>
      <c r="E47" s="231"/>
      <c r="F47" s="58">
        <f t="shared" si="4"/>
        <v>0</v>
      </c>
      <c r="G47" s="79"/>
    </row>
    <row r="48" spans="1:7" ht="19.8">
      <c r="A48" s="80" t="s">
        <v>312</v>
      </c>
      <c r="B48" s="54" t="s">
        <v>609</v>
      </c>
      <c r="C48" s="3" t="s">
        <v>444</v>
      </c>
      <c r="D48" s="81">
        <v>76</v>
      </c>
      <c r="E48" s="231"/>
      <c r="F48" s="58">
        <f t="shared" si="4"/>
        <v>0</v>
      </c>
      <c r="G48" s="79"/>
    </row>
    <row r="49" spans="1:6" ht="28.8">
      <c r="A49" s="13" t="s">
        <v>610</v>
      </c>
      <c r="B49" s="52" t="s">
        <v>611</v>
      </c>
      <c r="E49" s="231"/>
      <c r="F49" s="58">
        <f t="shared" ref="F49" si="5">D49*E49</f>
        <v>0</v>
      </c>
    </row>
    <row r="50" spans="1:6" ht="409.6" customHeight="1">
      <c r="A50" s="80"/>
      <c r="B50" s="77" t="s">
        <v>612</v>
      </c>
      <c r="D50" s="81"/>
      <c r="E50" s="231"/>
      <c r="F50" s="58"/>
    </row>
    <row r="51" spans="1:6">
      <c r="A51" s="80"/>
      <c r="B51" s="54" t="s">
        <v>613</v>
      </c>
      <c r="C51" s="3" t="s">
        <v>442</v>
      </c>
      <c r="D51" s="81">
        <v>1200</v>
      </c>
      <c r="E51" s="231"/>
      <c r="F51" s="58">
        <f t="shared" ref="F51" si="6">D51*E51</f>
        <v>0</v>
      </c>
    </row>
    <row r="52" spans="1:6">
      <c r="A52" s="80"/>
      <c r="B52" s="54" t="s">
        <v>614</v>
      </c>
      <c r="C52" s="3" t="s">
        <v>442</v>
      </c>
      <c r="D52" s="81">
        <v>705</v>
      </c>
      <c r="E52" s="231"/>
      <c r="F52" s="58">
        <f t="shared" ref="F52" si="7">D52*E52</f>
        <v>0</v>
      </c>
    </row>
    <row r="53" spans="1:6" s="2" customFormat="1" ht="15" customHeight="1">
      <c r="A53" s="217" t="s">
        <v>569</v>
      </c>
      <c r="B53" s="87" t="s">
        <v>615</v>
      </c>
      <c r="C53" s="88"/>
      <c r="D53" s="89"/>
      <c r="E53" s="90"/>
      <c r="F53" s="91">
        <f>SUM(F8:F52)</f>
        <v>0</v>
      </c>
    </row>
    <row r="54" spans="1:6">
      <c r="A54" s="92"/>
      <c r="B54" s="217" t="s">
        <v>616</v>
      </c>
      <c r="C54" s="93"/>
      <c r="D54" s="88"/>
      <c r="E54" s="89"/>
      <c r="F54" s="90"/>
    </row>
    <row r="55" spans="1:6">
      <c r="A55" s="94"/>
      <c r="B55" s="95"/>
      <c r="C55" s="96"/>
      <c r="D55" s="97"/>
      <c r="E55" s="98"/>
      <c r="F55" s="99"/>
    </row>
    <row r="56" spans="1:6">
      <c r="A56" s="92"/>
      <c r="B56" s="217" t="s">
        <v>428</v>
      </c>
      <c r="C56" s="93"/>
      <c r="D56" s="88"/>
      <c r="E56" s="89"/>
      <c r="F56" s="90"/>
    </row>
  </sheetData>
  <sheetProtection sheet="1" objects="1" scenarios="1"/>
  <mergeCells count="1">
    <mergeCell ref="G2:U2"/>
  </mergeCells>
  <pageMargins left="0.70866141732283505" right="0.70866141732283505" top="0.74803149606299202" bottom="0.74803149606299202" header="0.31496062992126" footer="0.31496062992126"/>
  <pageSetup paperSize="9" scale="91" orientation="portrait" r:id="rId1"/>
  <rowBreaks count="5" manualBreakCount="5">
    <brk id="12" max="5" man="1"/>
    <brk id="28" max="5" man="1"/>
    <brk id="35" max="5" man="1"/>
    <brk id="41" max="5" man="1"/>
    <brk id="48"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3"/>
  <sheetViews>
    <sheetView showZeros="0" view="pageBreakPreview" topLeftCell="A7" zoomScale="115" zoomScaleNormal="100" workbookViewId="0">
      <selection activeCell="G29" sqref="G29"/>
    </sheetView>
  </sheetViews>
  <sheetFormatPr defaultColWidth="9.33203125" defaultRowHeight="14.4"/>
  <cols>
    <col min="1" max="1" width="7.6640625" style="4" customWidth="1"/>
    <col min="2" max="2" width="40.6640625" style="5" customWidth="1"/>
    <col min="3" max="3" width="12.5546875" style="3" customWidth="1"/>
    <col min="4" max="4" width="8.6640625" style="6" customWidth="1"/>
    <col min="5" max="5" width="10.6640625" style="6" customWidth="1"/>
    <col min="6" max="6" width="14.6640625" style="6" customWidth="1"/>
    <col min="7" max="7" width="104.44140625" style="7" customWidth="1"/>
    <col min="8" max="8" width="11.33203125" style="8" customWidth="1"/>
    <col min="9" max="10" width="6.33203125" style="8" customWidth="1"/>
    <col min="11" max="11" width="6" style="8" customWidth="1"/>
    <col min="12" max="12" width="6.6640625" style="8" customWidth="1"/>
    <col min="13" max="13" width="5.6640625" style="8" customWidth="1"/>
    <col min="14" max="16384" width="9.33203125" style="8"/>
  </cols>
  <sheetData>
    <row r="1" spans="1:21" s="1" customFormat="1" ht="12.75" customHeight="1">
      <c r="A1" s="9"/>
      <c r="B1" s="10"/>
      <c r="C1" s="11"/>
      <c r="D1" s="12"/>
      <c r="E1" s="12"/>
      <c r="F1" s="12"/>
    </row>
    <row r="2" spans="1:21" s="1" customFormat="1" ht="29.7" customHeight="1">
      <c r="A2" s="43" t="s">
        <v>294</v>
      </c>
      <c r="B2" s="44" t="s">
        <v>295</v>
      </c>
      <c r="C2" s="44" t="s">
        <v>296</v>
      </c>
      <c r="D2" s="44" t="s">
        <v>297</v>
      </c>
      <c r="E2" s="45" t="s">
        <v>617</v>
      </c>
      <c r="F2" s="45" t="s">
        <v>618</v>
      </c>
      <c r="G2" s="270"/>
      <c r="H2" s="270"/>
      <c r="I2" s="270"/>
      <c r="J2" s="270"/>
      <c r="K2" s="270"/>
      <c r="L2" s="270"/>
      <c r="M2" s="270"/>
      <c r="N2" s="270"/>
      <c r="O2" s="270"/>
      <c r="P2" s="270"/>
      <c r="Q2" s="270"/>
      <c r="R2" s="270"/>
      <c r="S2" s="270"/>
      <c r="T2" s="270"/>
      <c r="U2" s="270"/>
    </row>
    <row r="3" spans="1:21">
      <c r="B3" s="13"/>
      <c r="G3" s="47"/>
      <c r="H3" s="47"/>
      <c r="I3" s="47"/>
      <c r="J3" s="47"/>
      <c r="K3" s="47"/>
      <c r="L3" s="47"/>
      <c r="M3" s="47"/>
      <c r="N3" s="47"/>
      <c r="O3" s="47"/>
      <c r="P3" s="47"/>
    </row>
    <row r="4" spans="1:21" s="2" customFormat="1" ht="15" customHeight="1">
      <c r="A4" s="48" t="s">
        <v>619</v>
      </c>
      <c r="B4" s="49" t="s">
        <v>620</v>
      </c>
      <c r="C4" s="50"/>
      <c r="D4" s="50"/>
      <c r="E4" s="50"/>
      <c r="F4" s="51"/>
      <c r="G4" s="47"/>
      <c r="H4" s="47"/>
      <c r="I4" s="47"/>
      <c r="J4" s="47"/>
      <c r="K4" s="47"/>
      <c r="L4" s="47"/>
      <c r="M4" s="47"/>
      <c r="N4" s="47"/>
      <c r="O4" s="47"/>
      <c r="P4" s="47"/>
      <c r="Q4" s="66"/>
      <c r="R4" s="66"/>
      <c r="S4" s="66"/>
    </row>
    <row r="5" spans="1:21">
      <c r="B5" s="13"/>
      <c r="G5" s="47"/>
      <c r="H5" s="47"/>
      <c r="I5" s="47"/>
      <c r="J5" s="47"/>
      <c r="K5" s="47"/>
      <c r="L5" s="47"/>
      <c r="M5" s="47"/>
      <c r="N5" s="47"/>
      <c r="O5" s="47"/>
      <c r="P5" s="47"/>
    </row>
    <row r="6" spans="1:21" ht="15" customHeight="1">
      <c r="A6" s="13" t="s">
        <v>621</v>
      </c>
      <c r="B6" s="52" t="s">
        <v>622</v>
      </c>
      <c r="C6" s="272" t="s">
        <v>562</v>
      </c>
      <c r="D6" s="272"/>
      <c r="E6" s="272"/>
      <c r="F6" s="272"/>
      <c r="G6" s="47"/>
      <c r="H6" s="47"/>
      <c r="I6" s="47"/>
      <c r="J6" s="47"/>
      <c r="K6" s="47"/>
      <c r="L6" s="47"/>
      <c r="M6" s="47"/>
      <c r="N6" s="47"/>
      <c r="O6" s="47"/>
      <c r="P6" s="47"/>
    </row>
    <row r="7" spans="1:21" ht="144">
      <c r="A7" s="13"/>
      <c r="B7" s="54" t="s">
        <v>623</v>
      </c>
      <c r="D7" s="55"/>
      <c r="E7" s="26"/>
      <c r="G7" s="47"/>
      <c r="H7" s="47"/>
      <c r="I7" s="47"/>
      <c r="J7" s="47"/>
      <c r="K7" s="47"/>
      <c r="L7" s="47"/>
      <c r="M7" s="47"/>
      <c r="N7" s="47"/>
      <c r="O7" s="47"/>
      <c r="P7" s="47"/>
    </row>
    <row r="8" spans="1:21">
      <c r="A8" s="13"/>
      <c r="B8" s="54"/>
      <c r="D8" s="55"/>
      <c r="E8" s="26"/>
      <c r="G8" s="47"/>
      <c r="H8" s="47"/>
      <c r="I8" s="47"/>
      <c r="J8" s="47"/>
      <c r="K8" s="47"/>
      <c r="L8" s="47"/>
      <c r="M8" s="47"/>
      <c r="N8" s="47"/>
      <c r="O8" s="47"/>
      <c r="P8" s="47"/>
    </row>
    <row r="9" spans="1:21">
      <c r="A9" s="56"/>
      <c r="B9" s="221" t="s">
        <v>624</v>
      </c>
      <c r="C9" s="8"/>
      <c r="D9" s="8"/>
      <c r="E9" s="8"/>
      <c r="F9" s="6">
        <f t="shared" ref="F9:F25" si="0">E9*D9</f>
        <v>0</v>
      </c>
      <c r="G9" s="47"/>
      <c r="H9" s="47"/>
      <c r="I9" s="47"/>
      <c r="J9" s="47"/>
      <c r="K9" s="47"/>
      <c r="L9" s="47"/>
      <c r="M9" s="47"/>
      <c r="N9" s="47"/>
      <c r="O9" s="47"/>
      <c r="P9" s="47"/>
    </row>
    <row r="10" spans="1:21">
      <c r="A10" s="56"/>
      <c r="B10" s="221" t="s">
        <v>562</v>
      </c>
      <c r="C10" s="8"/>
      <c r="D10" s="8"/>
      <c r="E10" s="8"/>
      <c r="F10" s="6">
        <f t="shared" si="0"/>
        <v>0</v>
      </c>
      <c r="G10" s="47"/>
      <c r="H10" s="47"/>
      <c r="I10" s="47"/>
      <c r="J10" s="47"/>
      <c r="K10" s="47"/>
      <c r="L10" s="47"/>
      <c r="M10" s="47"/>
      <c r="N10" s="47"/>
      <c r="O10" s="47"/>
      <c r="P10" s="47"/>
    </row>
    <row r="11" spans="1:21">
      <c r="A11" s="56"/>
      <c r="B11" s="57"/>
      <c r="C11" s="8"/>
      <c r="D11" s="8"/>
      <c r="E11" s="8"/>
      <c r="F11" s="6">
        <f t="shared" si="0"/>
        <v>0</v>
      </c>
      <c r="G11" s="47"/>
      <c r="H11" s="47"/>
      <c r="I11" s="47"/>
      <c r="J11" s="47"/>
      <c r="K11" s="47"/>
      <c r="L11" s="47"/>
      <c r="M11" s="47"/>
      <c r="N11" s="47"/>
      <c r="O11" s="47"/>
      <c r="P11" s="47"/>
    </row>
    <row r="12" spans="1:21" ht="43.2">
      <c r="A12" s="56" t="s">
        <v>312</v>
      </c>
      <c r="B12" s="13" t="s">
        <v>559</v>
      </c>
      <c r="C12" s="8"/>
      <c r="D12" s="8"/>
      <c r="E12" s="236"/>
      <c r="F12" s="6">
        <f t="shared" si="0"/>
        <v>0</v>
      </c>
      <c r="G12" s="47"/>
      <c r="H12" s="47"/>
      <c r="I12" s="47"/>
      <c r="J12" s="47"/>
      <c r="K12" s="47"/>
      <c r="L12" s="47"/>
      <c r="M12" s="47"/>
      <c r="N12" s="47"/>
      <c r="O12" s="47"/>
      <c r="P12" s="47"/>
    </row>
    <row r="13" spans="1:21">
      <c r="A13" s="56"/>
      <c r="B13" s="216" t="s">
        <v>391</v>
      </c>
      <c r="C13" s="3" t="s">
        <v>314</v>
      </c>
      <c r="D13" s="25">
        <f>'1. pripremni radovi'!$D$100</f>
        <v>5.5</v>
      </c>
      <c r="E13" s="236"/>
      <c r="F13" s="6">
        <f t="shared" si="0"/>
        <v>0</v>
      </c>
      <c r="G13" s="47"/>
      <c r="H13" s="47"/>
      <c r="I13" s="47"/>
      <c r="J13" s="47"/>
      <c r="K13" s="47"/>
      <c r="L13" s="47"/>
      <c r="M13" s="47"/>
      <c r="N13" s="47"/>
      <c r="O13" s="47"/>
      <c r="P13" s="47"/>
    </row>
    <row r="14" spans="1:21">
      <c r="A14" s="56"/>
      <c r="B14" s="216" t="s">
        <v>392</v>
      </c>
      <c r="C14" s="3" t="s">
        <v>314</v>
      </c>
      <c r="D14" s="25">
        <f>'1. pripremni radovi'!$D$101</f>
        <v>204</v>
      </c>
      <c r="E14" s="236"/>
      <c r="F14" s="6">
        <f t="shared" si="0"/>
        <v>0</v>
      </c>
      <c r="G14" s="47"/>
      <c r="H14" s="47"/>
      <c r="I14" s="47"/>
      <c r="J14" s="47"/>
      <c r="K14" s="47"/>
      <c r="L14" s="47"/>
      <c r="M14" s="47"/>
      <c r="N14" s="47"/>
      <c r="O14" s="47"/>
      <c r="P14" s="47"/>
    </row>
    <row r="15" spans="1:21">
      <c r="A15" s="56"/>
      <c r="B15" s="13"/>
      <c r="D15" s="25"/>
      <c r="E15" s="12"/>
      <c r="F15" s="6">
        <f t="shared" si="0"/>
        <v>0</v>
      </c>
      <c r="G15" s="47"/>
      <c r="H15" s="47"/>
      <c r="I15" s="47"/>
      <c r="J15" s="47"/>
      <c r="K15" s="47"/>
      <c r="L15" s="47"/>
      <c r="M15" s="47"/>
      <c r="N15" s="47"/>
      <c r="O15" s="47"/>
      <c r="P15" s="47"/>
    </row>
    <row r="16" spans="1:21">
      <c r="A16" s="56" t="s">
        <v>319</v>
      </c>
      <c r="B16" s="57" t="s">
        <v>393</v>
      </c>
      <c r="C16" s="3" t="s">
        <v>314</v>
      </c>
      <c r="D16" s="25">
        <f>'1. pripremni radovi'!$D$103</f>
        <v>77</v>
      </c>
      <c r="E16" s="236"/>
      <c r="F16" s="6">
        <f t="shared" si="0"/>
        <v>0</v>
      </c>
      <c r="G16" s="47"/>
      <c r="H16" s="47"/>
      <c r="I16" s="47"/>
      <c r="J16" s="47"/>
      <c r="K16" s="47"/>
      <c r="L16" s="47"/>
      <c r="M16" s="47"/>
      <c r="N16" s="47"/>
      <c r="O16" s="47"/>
      <c r="P16" s="47"/>
    </row>
    <row r="17" spans="1:6">
      <c r="A17" s="56" t="s">
        <v>394</v>
      </c>
      <c r="B17" s="57" t="s">
        <v>395</v>
      </c>
      <c r="C17" s="3" t="s">
        <v>314</v>
      </c>
      <c r="D17" s="25">
        <f>'1. pripremni radovi'!$D$104</f>
        <v>14.6</v>
      </c>
      <c r="E17" s="236"/>
      <c r="F17" s="6">
        <f t="shared" si="0"/>
        <v>0</v>
      </c>
    </row>
    <row r="18" spans="1:6">
      <c r="A18" s="56" t="s">
        <v>394</v>
      </c>
      <c r="B18" s="57" t="s">
        <v>396</v>
      </c>
      <c r="D18" s="25"/>
      <c r="E18" s="236"/>
      <c r="F18" s="6">
        <f t="shared" si="0"/>
        <v>0</v>
      </c>
    </row>
    <row r="19" spans="1:6">
      <c r="A19" s="56"/>
      <c r="B19" s="215" t="s">
        <v>397</v>
      </c>
      <c r="C19" s="3" t="s">
        <v>314</v>
      </c>
      <c r="D19" s="25">
        <f>'1. pripremni radovi'!$D$106</f>
        <v>79</v>
      </c>
      <c r="E19" s="236"/>
      <c r="F19" s="6">
        <f t="shared" si="0"/>
        <v>0</v>
      </c>
    </row>
    <row r="20" spans="1:6">
      <c r="A20" s="56"/>
      <c r="B20" s="215" t="s">
        <v>398</v>
      </c>
      <c r="C20" s="3" t="s">
        <v>314</v>
      </c>
      <c r="D20" s="25">
        <f>'1. pripremni radovi'!$D$107</f>
        <v>1.5</v>
      </c>
      <c r="E20" s="236"/>
      <c r="F20" s="6">
        <f t="shared" si="0"/>
        <v>0</v>
      </c>
    </row>
    <row r="21" spans="1:6">
      <c r="A21" s="56" t="s">
        <v>399</v>
      </c>
      <c r="B21" s="57" t="s">
        <v>400</v>
      </c>
      <c r="D21" s="25"/>
      <c r="E21" s="236"/>
      <c r="F21" s="6">
        <f t="shared" si="0"/>
        <v>0</v>
      </c>
    </row>
    <row r="22" spans="1:6">
      <c r="A22" s="56"/>
      <c r="B22" s="215" t="s">
        <v>397</v>
      </c>
      <c r="C22" s="3" t="s">
        <v>314</v>
      </c>
      <c r="D22" s="25">
        <f>'1. pripremni radovi'!$D$109</f>
        <v>32</v>
      </c>
      <c r="E22" s="236"/>
      <c r="F22" s="6">
        <f t="shared" si="0"/>
        <v>0</v>
      </c>
    </row>
    <row r="23" spans="1:6">
      <c r="A23" s="56"/>
      <c r="B23" s="215" t="s">
        <v>398</v>
      </c>
      <c r="C23" s="3" t="s">
        <v>314</v>
      </c>
      <c r="D23" s="25">
        <f>'1. pripremni radovi'!$D$110</f>
        <v>2</v>
      </c>
      <c r="E23" s="236"/>
      <c r="F23" s="6">
        <f t="shared" si="0"/>
        <v>0</v>
      </c>
    </row>
    <row r="24" spans="1:6">
      <c r="A24" s="56" t="s">
        <v>401</v>
      </c>
      <c r="B24" s="57" t="s">
        <v>402</v>
      </c>
      <c r="D24" s="25"/>
      <c r="E24" s="236"/>
      <c r="F24" s="6">
        <f t="shared" si="0"/>
        <v>0</v>
      </c>
    </row>
    <row r="25" spans="1:6">
      <c r="A25" s="56"/>
      <c r="B25" s="215" t="s">
        <v>397</v>
      </c>
      <c r="C25" s="3" t="s">
        <v>314</v>
      </c>
      <c r="D25" s="25">
        <f>'1. pripremni radovi'!$D$112</f>
        <v>6.6</v>
      </c>
      <c r="E25" s="236"/>
      <c r="F25" s="6">
        <f t="shared" si="0"/>
        <v>0</v>
      </c>
    </row>
    <row r="26" spans="1:6">
      <c r="A26" s="56"/>
      <c r="B26" s="215" t="s">
        <v>398</v>
      </c>
      <c r="C26" s="3" t="s">
        <v>314</v>
      </c>
      <c r="D26" s="25">
        <f>'1. pripremni radovi'!$D$113</f>
        <v>2</v>
      </c>
      <c r="E26" s="236"/>
      <c r="F26" s="6">
        <f>E27*D26</f>
        <v>0</v>
      </c>
    </row>
    <row r="27" spans="1:6">
      <c r="A27" s="56" t="s">
        <v>447</v>
      </c>
      <c r="B27" s="215" t="s">
        <v>563</v>
      </c>
      <c r="C27" s="3" t="s">
        <v>314</v>
      </c>
      <c r="D27" s="25">
        <v>2.5</v>
      </c>
      <c r="E27" s="236"/>
      <c r="F27" s="6">
        <f>E27*D27</f>
        <v>0</v>
      </c>
    </row>
    <row r="28" spans="1:6" s="2" customFormat="1" ht="30.75" customHeight="1">
      <c r="A28" s="13" t="s">
        <v>625</v>
      </c>
      <c r="B28" s="1" t="s">
        <v>626</v>
      </c>
      <c r="C28" s="272" t="s">
        <v>562</v>
      </c>
      <c r="D28" s="272"/>
      <c r="E28" s="272"/>
      <c r="F28" s="272"/>
    </row>
    <row r="29" spans="1:6" s="2" customFormat="1" ht="259.2">
      <c r="B29" s="54" t="s">
        <v>627</v>
      </c>
      <c r="C29" s="59"/>
      <c r="D29" s="60"/>
      <c r="E29" s="238"/>
      <c r="F29" s="58">
        <f t="shared" ref="F29" si="1">D29*E29</f>
        <v>0</v>
      </c>
    </row>
    <row r="30" spans="1:6" s="2" customFormat="1" ht="16.2">
      <c r="A30" s="56" t="s">
        <v>312</v>
      </c>
      <c r="B30" s="57" t="s">
        <v>393</v>
      </c>
      <c r="C30" s="3" t="s">
        <v>314</v>
      </c>
      <c r="D30" s="25">
        <v>77</v>
      </c>
      <c r="E30" s="236"/>
      <c r="F30" s="6">
        <f t="shared" ref="F30:F31" si="2">E30*D30</f>
        <v>0</v>
      </c>
    </row>
    <row r="31" spans="1:6" s="2" customFormat="1" ht="43.2">
      <c r="A31" s="56" t="s">
        <v>319</v>
      </c>
      <c r="B31" s="57" t="s">
        <v>628</v>
      </c>
      <c r="C31" s="3" t="s">
        <v>314</v>
      </c>
      <c r="D31" s="25">
        <v>10</v>
      </c>
      <c r="E31" s="236"/>
      <c r="F31" s="6">
        <f t="shared" si="2"/>
        <v>0</v>
      </c>
    </row>
    <row r="32" spans="1:6">
      <c r="B32" s="13"/>
    </row>
    <row r="33" spans="1:6" s="2" customFormat="1" ht="28.8">
      <c r="A33" s="61" t="s">
        <v>619</v>
      </c>
      <c r="B33" s="70" t="s">
        <v>629</v>
      </c>
      <c r="C33" s="63"/>
      <c r="D33" s="63"/>
      <c r="E33" s="63"/>
      <c r="F33" s="71">
        <f>SUM(F29:F32)+SUM(F11:F27)</f>
        <v>0</v>
      </c>
    </row>
  </sheetData>
  <sheetProtection sheet="1" objects="1" scenarios="1"/>
  <mergeCells count="3">
    <mergeCell ref="G2:U2"/>
    <mergeCell ref="C6:F6"/>
    <mergeCell ref="C28:F28"/>
  </mergeCells>
  <pageMargins left="0.70866141732283505" right="0.70866141732283505" top="0.74803149606299202" bottom="0.74803149606299202" header="0.31496062992126" footer="0.31496062992126"/>
  <pageSetup paperSize="9" scale="91" orientation="portrait" r:id="rId1"/>
  <rowBreaks count="1" manualBreakCount="1">
    <brk id="2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18</vt:i4>
      </vt:variant>
    </vt:vector>
  </HeadingPairs>
  <TitlesOfParts>
    <vt:vector size="29" baseType="lpstr">
      <vt:lpstr>NASLOVNICA</vt:lpstr>
      <vt:lpstr>OPCI UVJETI</vt:lpstr>
      <vt:lpstr>OU UZ RADOVE</vt:lpstr>
      <vt:lpstr>REKAPITULACIJA</vt:lpstr>
      <vt:lpstr>1. pripremni radovi</vt:lpstr>
      <vt:lpstr>2. I 3. zemljani i ab radovi</vt:lpstr>
      <vt:lpstr>4. zidarski</vt:lpstr>
      <vt:lpstr>5. tesarski i bravarski</vt:lpstr>
      <vt:lpstr>6. soboslikarski</vt:lpstr>
      <vt:lpstr>7. dimnjaci</vt:lpstr>
      <vt:lpstr>8. sanacija pročelja</vt:lpstr>
      <vt:lpstr>'1. pripremni radovi'!Ispis_naslova</vt:lpstr>
      <vt:lpstr>'2. I 3. zemljani i ab radovi'!Ispis_naslova</vt:lpstr>
      <vt:lpstr>'4. zidarski'!Ispis_naslova</vt:lpstr>
      <vt:lpstr>'5. tesarski i bravarski'!Ispis_naslova</vt:lpstr>
      <vt:lpstr>'6. soboslikarski'!Ispis_naslova</vt:lpstr>
      <vt:lpstr>'7. dimnjaci'!Ispis_naslova</vt:lpstr>
      <vt:lpstr>'8. sanacija pročelja'!Ispis_naslova</vt:lpstr>
      <vt:lpstr>'1. pripremni radovi'!Podrucje_ispisa</vt:lpstr>
      <vt:lpstr>'2. I 3. zemljani i ab radovi'!Podrucje_ispisa</vt:lpstr>
      <vt:lpstr>'4. zidarski'!Podrucje_ispisa</vt:lpstr>
      <vt:lpstr>'5. tesarski i bravarski'!Podrucje_ispisa</vt:lpstr>
      <vt:lpstr>'6. soboslikarski'!Podrucje_ispisa</vt:lpstr>
      <vt:lpstr>'7. dimnjaci'!Podrucje_ispisa</vt:lpstr>
      <vt:lpstr>'8. sanacija pročelja'!Podrucje_ispisa</vt:lpstr>
      <vt:lpstr>NASLOVNICA!Podrucje_ispisa</vt:lpstr>
      <vt:lpstr>'OPCI UVJETI'!Podrucje_ispisa</vt:lpstr>
      <vt:lpstr>'OU UZ RADOVE'!Podrucje_ispisa</vt:lpstr>
      <vt:lpstr>REKAPITULACIJA!Podrucje_ispisa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Rihtarić</dc:creator>
  <cp:lastModifiedBy>Filip O</cp:lastModifiedBy>
  <cp:lastPrinted>2024-07-31T00:10:00Z</cp:lastPrinted>
  <dcterms:created xsi:type="dcterms:W3CDTF">2015-06-05T18:17:00Z</dcterms:created>
  <dcterms:modified xsi:type="dcterms:W3CDTF">2025-07-30T09:34:02Z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59A62E3179994CB399116BC5F325455D_12</vt:lpwstr>
  </property>
  <property fmtid="{D5CDD505-2E9C-101B-9397-08002B2CF9AE}" pid="3" name="KSOProductBuildVer">
    <vt:lpwstr>1033-12.2.0.18911</vt:lpwstr>
  </property>
</Properties>
</file>